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131"/>
  <workbookPr autoCompressPictures="0"/>
  <mc:AlternateContent xmlns:mc="http://schemas.openxmlformats.org/markup-compatibility/2006">
    <mc:Choice Requires="x15">
      <x15ac:absPath xmlns:x15ac="http://schemas.microsoft.com/office/spreadsheetml/2010/11/ac" url="C:\Users\Andy Gold\Dropbox\TEACHING\HCC\ENT1411\FINANCIALS\"/>
    </mc:Choice>
  </mc:AlternateContent>
  <xr:revisionPtr revIDLastSave="0" documentId="8_{FA8F29B3-4ECD-4C5A-8BEE-37A4104D15FB}" xr6:coauthVersionLast="47" xr6:coauthVersionMax="47" xr10:uidLastSave="{00000000-0000-0000-0000-000000000000}"/>
  <bookViews>
    <workbookView xWindow="-110" yWindow="-110" windowWidth="19420" windowHeight="10420" tabRatio="500" xr2:uid="{00000000-000D-0000-FFFF-FFFF00000000}"/>
  </bookViews>
  <sheets>
    <sheet name="Example Startup Budget" sheetId="1" r:id="rId1"/>
    <sheet name="Your Startup Budget" sheetId="4" r:id="rId2"/>
    <sheet name="PERT Sales Forecast Example" sheetId="5" r:id="rId3"/>
    <sheet name="Your Sales Forecast" sheetId="6" r:id="rId4"/>
    <sheet name="COGS Example" sheetId="15" r:id="rId5"/>
    <sheet name="Calculate COGS" sheetId="16" r:id="rId6"/>
    <sheet name="6 Month Income Statement" sheetId="7" r:id="rId7"/>
    <sheet name="Balance Sheet" sheetId="9" r:id="rId8"/>
    <sheet name="2-3 Year Income Statement" sheetId="10" r:id="rId9"/>
    <sheet name="Cash Flow Statement Example" sheetId="11" r:id="rId10"/>
    <sheet name="Cash Flow Statement " sheetId="20" r:id="rId11"/>
    <sheet name="Breakeven Analysis Example" sheetId="12" r:id="rId12"/>
    <sheet name="Breakeven Analysis" sheetId="17" r:id="rId13"/>
    <sheet name="CAC Calculator Example" sheetId="13" r:id="rId14"/>
    <sheet name="CAC Calculator" sheetId="21" r:id="rId15"/>
    <sheet name="DCF Valuation Example" sheetId="14" r:id="rId16"/>
    <sheet name="DCF Valuation" sheetId="22" r:id="rId17"/>
    <sheet name="©" sheetId="3" state="hidden" r:id="rId18"/>
  </sheets>
  <definedNames>
    <definedName name="valuevx">'Example Startup Budget'!$A$1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60" i="7" l="1"/>
  <c r="F24" i="14"/>
  <c r="G36" i="22"/>
  <c r="G35" i="22"/>
  <c r="E29" i="22"/>
  <c r="E30" i="22" s="1"/>
  <c r="F28" i="22"/>
  <c r="E28" i="22"/>
  <c r="F27" i="22"/>
  <c r="F26" i="22"/>
  <c r="F25" i="22"/>
  <c r="F24" i="22"/>
  <c r="F23" i="22"/>
  <c r="F22" i="22"/>
  <c r="C18" i="21"/>
  <c r="C19" i="21" s="1"/>
  <c r="C13" i="21"/>
  <c r="O46" i="20"/>
  <c r="N46" i="20"/>
  <c r="M46" i="20"/>
  <c r="L46" i="20"/>
  <c r="K46" i="20"/>
  <c r="J46" i="20"/>
  <c r="I46" i="20"/>
  <c r="H46" i="20"/>
  <c r="G46" i="20"/>
  <c r="F46" i="20"/>
  <c r="E46" i="20"/>
  <c r="D46" i="20"/>
  <c r="O36" i="20"/>
  <c r="N36" i="20"/>
  <c r="M36" i="20"/>
  <c r="L36" i="20"/>
  <c r="K36" i="20"/>
  <c r="J36" i="20"/>
  <c r="I36" i="20"/>
  <c r="H36" i="20"/>
  <c r="G36" i="20"/>
  <c r="F36" i="20"/>
  <c r="E36" i="20"/>
  <c r="D36" i="20"/>
  <c r="O25" i="20"/>
  <c r="O48" i="20" s="1"/>
  <c r="N25" i="20"/>
  <c r="N48" i="20" s="1"/>
  <c r="M25" i="20"/>
  <c r="M48" i="20" s="1"/>
  <c r="L25" i="20"/>
  <c r="L48" i="20" s="1"/>
  <c r="K25" i="20"/>
  <c r="K48" i="20" s="1"/>
  <c r="J25" i="20"/>
  <c r="J48" i="20" s="1"/>
  <c r="I25" i="20"/>
  <c r="I48" i="20" s="1"/>
  <c r="H25" i="20"/>
  <c r="H48" i="20" s="1"/>
  <c r="G25" i="20"/>
  <c r="G48" i="20" s="1"/>
  <c r="F25" i="20"/>
  <c r="F48" i="20" s="1"/>
  <c r="E25" i="20"/>
  <c r="E48" i="20" s="1"/>
  <c r="D25" i="20"/>
  <c r="D48" i="20" s="1"/>
  <c r="D13" i="20" s="1"/>
  <c r="E12" i="20" s="1"/>
  <c r="E13" i="20" s="1"/>
  <c r="F12" i="20" s="1"/>
  <c r="F13" i="20" s="1"/>
  <c r="G12" i="20" s="1"/>
  <c r="G13" i="20" s="1"/>
  <c r="H12" i="20" s="1"/>
  <c r="H13" i="20" s="1"/>
  <c r="I12" i="20" s="1"/>
  <c r="I13" i="20" s="1"/>
  <c r="J12" i="20" s="1"/>
  <c r="J13" i="20" s="1"/>
  <c r="K12" i="20" s="1"/>
  <c r="K13" i="20" s="1"/>
  <c r="L12" i="20" s="1"/>
  <c r="L13" i="20" s="1"/>
  <c r="M12" i="20" s="1"/>
  <c r="M13" i="20" s="1"/>
  <c r="N12" i="20" s="1"/>
  <c r="N13" i="20" s="1"/>
  <c r="O12" i="20" s="1"/>
  <c r="O13" i="20" s="1"/>
  <c r="D15" i="20"/>
  <c r="D10" i="20"/>
  <c r="E9" i="20"/>
  <c r="E10" i="20" s="1"/>
  <c r="F9" i="20" s="1"/>
  <c r="E16" i="17"/>
  <c r="C3" i="17" s="1"/>
  <c r="D3" i="17" s="1"/>
  <c r="B16" i="17"/>
  <c r="A3" i="17" s="1"/>
  <c r="F13" i="6"/>
  <c r="C64" i="7"/>
  <c r="C63" i="7"/>
  <c r="C62" i="7"/>
  <c r="C61" i="7"/>
  <c r="C59" i="7"/>
  <c r="C58" i="7"/>
  <c r="C57" i="7"/>
  <c r="C56" i="7"/>
  <c r="C55" i="7"/>
  <c r="C54" i="7"/>
  <c r="C53" i="7"/>
  <c r="C52" i="7"/>
  <c r="C51" i="7"/>
  <c r="C50" i="7"/>
  <c r="C49" i="7"/>
  <c r="C48" i="7"/>
  <c r="C47" i="7"/>
  <c r="C46" i="7"/>
  <c r="C45" i="7"/>
  <c r="C44" i="7"/>
  <c r="C43" i="7"/>
  <c r="C42" i="7"/>
  <c r="C41" i="7"/>
  <c r="C40" i="7"/>
  <c r="C39" i="7"/>
  <c r="C38" i="7"/>
  <c r="C37" i="7"/>
  <c r="C36" i="7"/>
  <c r="C35" i="7"/>
  <c r="C34" i="7"/>
  <c r="C33" i="7"/>
  <c r="C32" i="7"/>
  <c r="E31" i="22" l="1"/>
  <c r="F31" i="22" s="1"/>
  <c r="F30" i="22"/>
  <c r="F29" i="22"/>
  <c r="G33" i="22" s="1"/>
  <c r="G34" i="22" s="1"/>
  <c r="G37" i="22" s="1"/>
  <c r="F10" i="20"/>
  <c r="G9" i="20" s="1"/>
  <c r="F15" i="20"/>
  <c r="E15" i="20"/>
  <c r="E3" i="17"/>
  <c r="C50" i="16"/>
  <c r="C29" i="16"/>
  <c r="C37" i="16" s="1"/>
  <c r="C22" i="16"/>
  <c r="C14" i="16"/>
  <c r="C77" i="15"/>
  <c r="C62" i="15"/>
  <c r="C54" i="15"/>
  <c r="C43" i="15"/>
  <c r="C35" i="15"/>
  <c r="G36" i="14"/>
  <c r="G35" i="14"/>
  <c r="E28" i="14"/>
  <c r="E29" i="14" s="1"/>
  <c r="F27" i="14"/>
  <c r="F26" i="14"/>
  <c r="F25" i="14"/>
  <c r="F23" i="14"/>
  <c r="F22" i="14"/>
  <c r="C18" i="13"/>
  <c r="C19" i="13" s="1"/>
  <c r="C13" i="13"/>
  <c r="E16" i="12"/>
  <c r="C3" i="12" s="1"/>
  <c r="D3" i="12" s="1"/>
  <c r="B16" i="12"/>
  <c r="A3" i="12"/>
  <c r="O46" i="11"/>
  <c r="N46" i="11"/>
  <c r="M46" i="11"/>
  <c r="L46" i="11"/>
  <c r="K46" i="11"/>
  <c r="J46" i="11"/>
  <c r="I46" i="11"/>
  <c r="H46" i="11"/>
  <c r="G46" i="11"/>
  <c r="F46" i="11"/>
  <c r="E46" i="11"/>
  <c r="D46" i="11"/>
  <c r="O36" i="11"/>
  <c r="N36" i="11"/>
  <c r="M36" i="11"/>
  <c r="L36" i="11"/>
  <c r="K36" i="11"/>
  <c r="J36" i="11"/>
  <c r="I36" i="11"/>
  <c r="H36" i="11"/>
  <c r="G36" i="11"/>
  <c r="F36" i="11"/>
  <c r="E36" i="11"/>
  <c r="D36" i="11"/>
  <c r="O25" i="11"/>
  <c r="O48" i="11" s="1"/>
  <c r="N25" i="11"/>
  <c r="N48" i="11" s="1"/>
  <c r="M25" i="11"/>
  <c r="M48" i="11" s="1"/>
  <c r="L25" i="11"/>
  <c r="L48" i="11" s="1"/>
  <c r="K25" i="11"/>
  <c r="K48" i="11" s="1"/>
  <c r="J25" i="11"/>
  <c r="J48" i="11" s="1"/>
  <c r="I25" i="11"/>
  <c r="I48" i="11" s="1"/>
  <c r="H25" i="11"/>
  <c r="H48" i="11" s="1"/>
  <c r="G25" i="11"/>
  <c r="G48" i="11" s="1"/>
  <c r="F25" i="11"/>
  <c r="F48" i="11" s="1"/>
  <c r="E25" i="11"/>
  <c r="E48" i="11" s="1"/>
  <c r="D25" i="11"/>
  <c r="D15" i="11"/>
  <c r="D10" i="11"/>
  <c r="E9" i="11" s="1"/>
  <c r="G65" i="10"/>
  <c r="J63" i="10"/>
  <c r="I63" i="10"/>
  <c r="F63" i="10"/>
  <c r="G63" i="10" s="1"/>
  <c r="E63" i="10"/>
  <c r="D63" i="10"/>
  <c r="G62" i="10"/>
  <c r="E62" i="10"/>
  <c r="J60" i="10"/>
  <c r="I57" i="10"/>
  <c r="F57" i="10"/>
  <c r="F65" i="10" s="1"/>
  <c r="D57" i="10"/>
  <c r="J55" i="10"/>
  <c r="G54" i="10"/>
  <c r="G53" i="10"/>
  <c r="E53" i="10"/>
  <c r="J49" i="10"/>
  <c r="G48" i="10"/>
  <c r="G47" i="10"/>
  <c r="E47" i="10"/>
  <c r="J45" i="10"/>
  <c r="G44" i="10"/>
  <c r="G43" i="10"/>
  <c r="E43" i="10"/>
  <c r="J41" i="10"/>
  <c r="G39" i="10"/>
  <c r="G38" i="10"/>
  <c r="E38" i="10"/>
  <c r="J35" i="10"/>
  <c r="G34" i="10"/>
  <c r="I28" i="10"/>
  <c r="F28" i="10"/>
  <c r="D28" i="10"/>
  <c r="D22" i="10"/>
  <c r="I20" i="10"/>
  <c r="J20" i="10" s="1"/>
  <c r="G20" i="10"/>
  <c r="F20" i="10"/>
  <c r="D20" i="10"/>
  <c r="E20" i="10" s="1"/>
  <c r="J19" i="10"/>
  <c r="G19" i="10"/>
  <c r="G18" i="10"/>
  <c r="E18" i="10"/>
  <c r="E17" i="10"/>
  <c r="J16" i="10"/>
  <c r="I13" i="10"/>
  <c r="F13" i="10"/>
  <c r="G60" i="10" s="1"/>
  <c r="E13" i="10"/>
  <c r="D13" i="10"/>
  <c r="G12" i="10"/>
  <c r="E12" i="10"/>
  <c r="J11" i="10"/>
  <c r="G10" i="10"/>
  <c r="G9" i="10"/>
  <c r="E9" i="10"/>
  <c r="G8" i="10"/>
  <c r="E8" i="10"/>
  <c r="I6" i="10"/>
  <c r="E51" i="9"/>
  <c r="D51" i="9"/>
  <c r="E49" i="9"/>
  <c r="D49" i="9"/>
  <c r="E45" i="9"/>
  <c r="D45" i="9"/>
  <c r="E43" i="9"/>
  <c r="E52" i="9" s="1"/>
  <c r="D43" i="9"/>
  <c r="D52" i="9" s="1"/>
  <c r="E38" i="9"/>
  <c r="D38" i="9"/>
  <c r="E33" i="9"/>
  <c r="D33" i="9"/>
  <c r="E21" i="9"/>
  <c r="D21" i="9"/>
  <c r="E17" i="9"/>
  <c r="E23" i="9" s="1"/>
  <c r="E48" i="9" s="1"/>
  <c r="D17" i="9"/>
  <c r="D23" i="9" s="1"/>
  <c r="D48" i="9" s="1"/>
  <c r="E11" i="9"/>
  <c r="E50" i="9" s="1"/>
  <c r="D11" i="9"/>
  <c r="D50" i="9" s="1"/>
  <c r="Q73" i="7"/>
  <c r="N73" i="7"/>
  <c r="K73" i="7"/>
  <c r="H73" i="7"/>
  <c r="E73" i="7"/>
  <c r="C73" i="7"/>
  <c r="Q67" i="7"/>
  <c r="N67" i="7"/>
  <c r="K67" i="7"/>
  <c r="H67" i="7"/>
  <c r="E67" i="7"/>
  <c r="C67" i="7"/>
  <c r="Q26" i="7"/>
  <c r="N26" i="7"/>
  <c r="K26" i="7"/>
  <c r="H26" i="7"/>
  <c r="E26" i="7"/>
  <c r="C26" i="7"/>
  <c r="Q18" i="7"/>
  <c r="N18" i="7"/>
  <c r="K18" i="7"/>
  <c r="H18" i="7"/>
  <c r="E18" i="7"/>
  <c r="C18" i="7"/>
  <c r="Q11" i="7"/>
  <c r="R71" i="7" s="1"/>
  <c r="N11" i="7"/>
  <c r="O51" i="7" s="1"/>
  <c r="K11" i="7"/>
  <c r="L72" i="7" s="1"/>
  <c r="H11" i="7"/>
  <c r="I10" i="7" s="1"/>
  <c r="E11" i="7"/>
  <c r="F71" i="7" s="1"/>
  <c r="O9" i="7"/>
  <c r="G15" i="20" l="1"/>
  <c r="G10" i="20"/>
  <c r="H9" i="20" s="1"/>
  <c r="E3" i="12"/>
  <c r="D48" i="11"/>
  <c r="D13" i="11" s="1"/>
  <c r="E12" i="11" s="1"/>
  <c r="E13" i="11" s="1"/>
  <c r="F12" i="11" s="1"/>
  <c r="F13" i="11" s="1"/>
  <c r="G12" i="11" s="1"/>
  <c r="G13" i="11" s="1"/>
  <c r="H12" i="11" s="1"/>
  <c r="H13" i="11" s="1"/>
  <c r="I12" i="11" s="1"/>
  <c r="I13" i="11" s="1"/>
  <c r="J12" i="11" s="1"/>
  <c r="J13" i="11" s="1"/>
  <c r="K12" i="11" s="1"/>
  <c r="K13" i="11" s="1"/>
  <c r="L12" i="11" s="1"/>
  <c r="L13" i="11" s="1"/>
  <c r="M12" i="11" s="1"/>
  <c r="M13" i="11" s="1"/>
  <c r="N12" i="11" s="1"/>
  <c r="N13" i="11" s="1"/>
  <c r="O12" i="11" s="1"/>
  <c r="O13" i="11" s="1"/>
  <c r="L10" i="7"/>
  <c r="O7" i="7"/>
  <c r="F6" i="7"/>
  <c r="R9" i="7"/>
  <c r="R7" i="7"/>
  <c r="F45" i="7"/>
  <c r="R70" i="7"/>
  <c r="R6" i="7"/>
  <c r="F14" i="7"/>
  <c r="R51" i="7"/>
  <c r="F7" i="7"/>
  <c r="F9" i="7"/>
  <c r="R16" i="7"/>
  <c r="R39" i="7"/>
  <c r="R14" i="7"/>
  <c r="R33" i="7"/>
  <c r="F41" i="7"/>
  <c r="R45" i="7"/>
  <c r="R53" i="7"/>
  <c r="F16" i="7"/>
  <c r="F18" i="7"/>
  <c r="R18" i="7"/>
  <c r="F36" i="7"/>
  <c r="R41" i="7"/>
  <c r="R47" i="7"/>
  <c r="L6" i="7"/>
  <c r="O16" i="7"/>
  <c r="R36" i="7"/>
  <c r="R43" i="7"/>
  <c r="F51" i="7"/>
  <c r="L32" i="7"/>
  <c r="L40" i="7"/>
  <c r="L46" i="7"/>
  <c r="L7" i="7"/>
  <c r="O18" i="7"/>
  <c r="F70" i="7"/>
  <c r="R72" i="7"/>
  <c r="L73" i="7"/>
  <c r="L35" i="7"/>
  <c r="L37" i="7"/>
  <c r="L44" i="7"/>
  <c r="L52" i="7"/>
  <c r="L71" i="7"/>
  <c r="E75" i="7"/>
  <c r="F75" i="7" s="1"/>
  <c r="Q75" i="7"/>
  <c r="R75" i="7" s="1"/>
  <c r="L42" i="7"/>
  <c r="L50" i="7"/>
  <c r="L67" i="7"/>
  <c r="H20" i="7"/>
  <c r="H28" i="7" s="1"/>
  <c r="L8" i="7"/>
  <c r="L15" i="7"/>
  <c r="L17" i="7"/>
  <c r="L18" i="7"/>
  <c r="F33" i="7"/>
  <c r="O36" i="7"/>
  <c r="F39" i="7"/>
  <c r="O41" i="7"/>
  <c r="F43" i="7"/>
  <c r="O45" i="7"/>
  <c r="F47" i="7"/>
  <c r="F53" i="7"/>
  <c r="F67" i="7"/>
  <c r="R67" i="7"/>
  <c r="F72" i="7"/>
  <c r="I73" i="7"/>
  <c r="E30" i="14"/>
  <c r="F29" i="14"/>
  <c r="F28" i="14"/>
  <c r="E10" i="11"/>
  <c r="F9" i="11" s="1"/>
  <c r="E15" i="11"/>
  <c r="I65" i="10"/>
  <c r="J65" i="10" s="1"/>
  <c r="J57" i="10"/>
  <c r="J61" i="10"/>
  <c r="J56" i="10"/>
  <c r="J52" i="10"/>
  <c r="J46" i="10"/>
  <c r="J42" i="10"/>
  <c r="J37" i="10"/>
  <c r="J17" i="10"/>
  <c r="J12" i="10"/>
  <c r="J8" i="10"/>
  <c r="J62" i="10"/>
  <c r="J53" i="10"/>
  <c r="J47" i="10"/>
  <c r="J43" i="10"/>
  <c r="J38" i="10"/>
  <c r="J18" i="10"/>
  <c r="J9" i="10"/>
  <c r="J54" i="10"/>
  <c r="J48" i="10"/>
  <c r="J44" i="10"/>
  <c r="J39" i="10"/>
  <c r="J34" i="10"/>
  <c r="D30" i="10"/>
  <c r="E22" i="10"/>
  <c r="D65" i="10"/>
  <c r="E65" i="10" s="1"/>
  <c r="E57" i="10"/>
  <c r="J10" i="10"/>
  <c r="E54" i="10"/>
  <c r="E48" i="10"/>
  <c r="E44" i="10"/>
  <c r="E39" i="10"/>
  <c r="E34" i="10"/>
  <c r="E19" i="10"/>
  <c r="E10" i="10"/>
  <c r="E60" i="10"/>
  <c r="E55" i="10"/>
  <c r="E49" i="10"/>
  <c r="E45" i="10"/>
  <c r="E41" i="10"/>
  <c r="E35" i="10"/>
  <c r="E16" i="10"/>
  <c r="E11" i="10"/>
  <c r="E61" i="10"/>
  <c r="E56" i="10"/>
  <c r="E52" i="10"/>
  <c r="E46" i="10"/>
  <c r="E42" i="10"/>
  <c r="E37" i="10"/>
  <c r="J13" i="10"/>
  <c r="I22" i="10"/>
  <c r="G17" i="10"/>
  <c r="F22" i="10"/>
  <c r="G37" i="10"/>
  <c r="G42" i="10"/>
  <c r="G46" i="10"/>
  <c r="G52" i="10"/>
  <c r="G56" i="10"/>
  <c r="G61" i="10"/>
  <c r="G11" i="10"/>
  <c r="G13" i="10"/>
  <c r="G16" i="10"/>
  <c r="G35" i="10"/>
  <c r="G41" i="10"/>
  <c r="G45" i="10"/>
  <c r="G49" i="10"/>
  <c r="G55" i="10"/>
  <c r="G57" i="10"/>
  <c r="I15" i="7"/>
  <c r="I50" i="7"/>
  <c r="H75" i="7"/>
  <c r="I75" i="7" s="1"/>
  <c r="I67" i="7"/>
  <c r="O73" i="7"/>
  <c r="I11" i="7"/>
  <c r="I72" i="7"/>
  <c r="I70" i="7"/>
  <c r="I53" i="7"/>
  <c r="I51" i="7"/>
  <c r="I47" i="7"/>
  <c r="I45" i="7"/>
  <c r="I43" i="7"/>
  <c r="I41" i="7"/>
  <c r="I39" i="7"/>
  <c r="I36" i="7"/>
  <c r="I33" i="7"/>
  <c r="I16" i="7"/>
  <c r="I14" i="7"/>
  <c r="I9" i="7"/>
  <c r="I7" i="7"/>
  <c r="I71" i="7"/>
  <c r="N20" i="7"/>
  <c r="I35" i="7"/>
  <c r="I40" i="7"/>
  <c r="I44" i="7"/>
  <c r="I6" i="7"/>
  <c r="I8" i="7"/>
  <c r="O71" i="7"/>
  <c r="O52" i="7"/>
  <c r="O50" i="7"/>
  <c r="O46" i="7"/>
  <c r="O44" i="7"/>
  <c r="O42" i="7"/>
  <c r="O40" i="7"/>
  <c r="O37" i="7"/>
  <c r="O35" i="7"/>
  <c r="O32" i="7"/>
  <c r="O17" i="7"/>
  <c r="O15" i="7"/>
  <c r="O10" i="7"/>
  <c r="O8" i="7"/>
  <c r="O6" i="7"/>
  <c r="O11" i="7"/>
  <c r="O72" i="7"/>
  <c r="O70" i="7"/>
  <c r="O14" i="7"/>
  <c r="I17" i="7"/>
  <c r="I18" i="7"/>
  <c r="I32" i="7"/>
  <c r="O33" i="7"/>
  <c r="I37" i="7"/>
  <c r="O39" i="7"/>
  <c r="I42" i="7"/>
  <c r="O43" i="7"/>
  <c r="I46" i="7"/>
  <c r="O47" i="7"/>
  <c r="I52" i="7"/>
  <c r="O53" i="7"/>
  <c r="C75" i="7"/>
  <c r="N75" i="7"/>
  <c r="O75" i="7" s="1"/>
  <c r="O67" i="7"/>
  <c r="K75" i="7"/>
  <c r="L75" i="7" s="1"/>
  <c r="F73" i="7"/>
  <c r="R73" i="7"/>
  <c r="E20" i="7"/>
  <c r="K20" i="7"/>
  <c r="Q20" i="7"/>
  <c r="F8" i="7"/>
  <c r="R8" i="7"/>
  <c r="L9" i="7"/>
  <c r="F10" i="7"/>
  <c r="R10" i="7"/>
  <c r="F11" i="7"/>
  <c r="L11" i="7"/>
  <c r="R11" i="7"/>
  <c r="L14" i="7"/>
  <c r="F15" i="7"/>
  <c r="R15" i="7"/>
  <c r="L16" i="7"/>
  <c r="F17" i="7"/>
  <c r="R17" i="7"/>
  <c r="F32" i="7"/>
  <c r="R32" i="7"/>
  <c r="L33" i="7"/>
  <c r="F35" i="7"/>
  <c r="R35" i="7"/>
  <c r="L36" i="7"/>
  <c r="F37" i="7"/>
  <c r="R37" i="7"/>
  <c r="L39" i="7"/>
  <c r="F40" i="7"/>
  <c r="R40" i="7"/>
  <c r="L41" i="7"/>
  <c r="F42" i="7"/>
  <c r="R42" i="7"/>
  <c r="L43" i="7"/>
  <c r="F44" i="7"/>
  <c r="R44" i="7"/>
  <c r="L45" i="7"/>
  <c r="F46" i="7"/>
  <c r="R46" i="7"/>
  <c r="L47" i="7"/>
  <c r="F50" i="7"/>
  <c r="R50" i="7"/>
  <c r="L51" i="7"/>
  <c r="F52" i="7"/>
  <c r="R52" i="7"/>
  <c r="L53" i="7"/>
  <c r="L70" i="7"/>
  <c r="H10" i="20" l="1"/>
  <c r="I9" i="20" s="1"/>
  <c r="H15" i="20"/>
  <c r="I20" i="7"/>
  <c r="E31" i="14"/>
  <c r="F31" i="14" s="1"/>
  <c r="G33" i="14" s="1"/>
  <c r="G34" i="14" s="1"/>
  <c r="G37" i="14" s="1"/>
  <c r="F30" i="14"/>
  <c r="F10" i="11"/>
  <c r="G9" i="11" s="1"/>
  <c r="F15" i="11"/>
  <c r="D67" i="10"/>
  <c r="D71" i="10" s="1"/>
  <c r="D74" i="10" s="1"/>
  <c r="E30" i="10"/>
  <c r="I30" i="10"/>
  <c r="J22" i="10"/>
  <c r="F30" i="10"/>
  <c r="G22" i="10"/>
  <c r="I28" i="7"/>
  <c r="H77" i="7"/>
  <c r="H81" i="7" s="1"/>
  <c r="H84" i="7" s="1"/>
  <c r="R20" i="7"/>
  <c r="Q28" i="7"/>
  <c r="O20" i="7"/>
  <c r="N28" i="7"/>
  <c r="F20" i="7"/>
  <c r="E28" i="7"/>
  <c r="L20" i="7"/>
  <c r="K28" i="7"/>
  <c r="I10" i="20" l="1"/>
  <c r="J9" i="20" s="1"/>
  <c r="I15" i="20"/>
  <c r="G15" i="11"/>
  <c r="G10" i="11"/>
  <c r="H9" i="11" s="1"/>
  <c r="J30" i="10"/>
  <c r="I67" i="10"/>
  <c r="I71" i="10" s="1"/>
  <c r="I74" i="10" s="1"/>
  <c r="G30" i="10"/>
  <c r="F67" i="10"/>
  <c r="F71" i="10" s="1"/>
  <c r="F74" i="10" s="1"/>
  <c r="L28" i="7"/>
  <c r="K77" i="7"/>
  <c r="K81" i="7" s="1"/>
  <c r="K84" i="7" s="1"/>
  <c r="O28" i="7"/>
  <c r="N77" i="7"/>
  <c r="N81" i="7" s="1"/>
  <c r="N84" i="7" s="1"/>
  <c r="Q77" i="7"/>
  <c r="Q81" i="7" s="1"/>
  <c r="Q84" i="7" s="1"/>
  <c r="R28" i="7"/>
  <c r="E77" i="7"/>
  <c r="E81" i="7" s="1"/>
  <c r="E84" i="7" s="1"/>
  <c r="F28" i="7"/>
  <c r="J10" i="20" l="1"/>
  <c r="K9" i="20" s="1"/>
  <c r="J15" i="20"/>
  <c r="H10" i="11"/>
  <c r="I9" i="11" s="1"/>
  <c r="H15" i="11"/>
  <c r="K15" i="20" l="1"/>
  <c r="K10" i="20"/>
  <c r="L9" i="20" s="1"/>
  <c r="I10" i="11"/>
  <c r="J9" i="11" s="1"/>
  <c r="I15" i="11"/>
  <c r="L15" i="20" l="1"/>
  <c r="L10" i="20"/>
  <c r="M9" i="20" s="1"/>
  <c r="J10" i="11"/>
  <c r="K9" i="11" s="1"/>
  <c r="J15" i="11"/>
  <c r="M10" i="20" l="1"/>
  <c r="N9" i="20" s="1"/>
  <c r="M15" i="20"/>
  <c r="K15" i="11"/>
  <c r="K10" i="11"/>
  <c r="L9" i="11" s="1"/>
  <c r="N10" i="20" l="1"/>
  <c r="O9" i="20" s="1"/>
  <c r="N15" i="20"/>
  <c r="L10" i="11"/>
  <c r="M9" i="11" s="1"/>
  <c r="L15" i="11"/>
  <c r="O15" i="20" l="1"/>
  <c r="O10" i="20"/>
  <c r="M10" i="11"/>
  <c r="N9" i="11" s="1"/>
  <c r="M15" i="11"/>
  <c r="N10" i="11" l="1"/>
  <c r="O9" i="11" s="1"/>
  <c r="N15" i="11"/>
  <c r="O15" i="11" l="1"/>
  <c r="O10" i="11"/>
  <c r="F20" i="6" l="1"/>
  <c r="H20" i="6" s="1"/>
  <c r="F19" i="6"/>
  <c r="H19" i="6" s="1"/>
  <c r="F18" i="6"/>
  <c r="H18" i="6" s="1"/>
  <c r="F17" i="6"/>
  <c r="H17" i="6" s="1"/>
  <c r="F16" i="6"/>
  <c r="H16" i="6" s="1"/>
  <c r="F15" i="6"/>
  <c r="H15" i="6" s="1"/>
  <c r="F14" i="6"/>
  <c r="H14" i="6" s="1"/>
  <c r="H13" i="6"/>
  <c r="F20" i="5"/>
  <c r="H20" i="5" s="1"/>
  <c r="F19" i="5"/>
  <c r="H19" i="5" s="1"/>
  <c r="F18" i="5"/>
  <c r="H18" i="5" s="1"/>
  <c r="F17" i="5"/>
  <c r="H17" i="5" s="1"/>
  <c r="F16" i="5"/>
  <c r="H16" i="5" s="1"/>
  <c r="F15" i="5"/>
  <c r="H15" i="5" s="1"/>
  <c r="F14" i="5"/>
  <c r="H14" i="5" s="1"/>
  <c r="F13" i="5"/>
  <c r="H13" i="5" s="1"/>
  <c r="D97" i="4"/>
  <c r="C95" i="4"/>
  <c r="C97" i="4" s="1"/>
  <c r="E93" i="4"/>
  <c r="E92" i="4"/>
  <c r="E91" i="4"/>
  <c r="E90" i="4"/>
  <c r="E89" i="4"/>
  <c r="E88" i="4"/>
  <c r="E87" i="4"/>
  <c r="E86" i="4"/>
  <c r="E85" i="4"/>
  <c r="E84" i="4"/>
  <c r="E83" i="4"/>
  <c r="E82" i="4"/>
  <c r="E81" i="4"/>
  <c r="E80" i="4"/>
  <c r="E79" i="4"/>
  <c r="E78" i="4"/>
  <c r="E77" i="4"/>
  <c r="E76" i="4"/>
  <c r="E75" i="4"/>
  <c r="E74" i="4"/>
  <c r="E73" i="4"/>
  <c r="E72" i="4"/>
  <c r="E71" i="4"/>
  <c r="E70" i="4"/>
  <c r="E69" i="4"/>
  <c r="E68" i="4"/>
  <c r="E67" i="4"/>
  <c r="E66" i="4"/>
  <c r="E65" i="4"/>
  <c r="E64" i="4"/>
  <c r="E63" i="4"/>
  <c r="E62" i="4"/>
  <c r="D59" i="4"/>
  <c r="D99" i="4" s="1"/>
  <c r="C59" i="4"/>
  <c r="E58" i="4"/>
  <c r="E57" i="4"/>
  <c r="E56" i="4"/>
  <c r="E55" i="4"/>
  <c r="E54" i="4"/>
  <c r="E53" i="4"/>
  <c r="E52" i="4"/>
  <c r="E51" i="4"/>
  <c r="E50" i="4"/>
  <c r="E49" i="4"/>
  <c r="E48" i="4"/>
  <c r="E47" i="4"/>
  <c r="E46" i="4"/>
  <c r="E45" i="4"/>
  <c r="E44" i="4"/>
  <c r="E43" i="4"/>
  <c r="E42" i="4"/>
  <c r="E41" i="4"/>
  <c r="E40" i="4"/>
  <c r="E39" i="4"/>
  <c r="E38" i="4"/>
  <c r="E37" i="4"/>
  <c r="E36" i="4"/>
  <c r="E35" i="4"/>
  <c r="E34" i="4"/>
  <c r="E33" i="4"/>
  <c r="E32" i="4"/>
  <c r="E31" i="4"/>
  <c r="E30" i="4"/>
  <c r="E29" i="4"/>
  <c r="E28" i="4"/>
  <c r="D22" i="4"/>
  <c r="C22" i="4"/>
  <c r="E21" i="4"/>
  <c r="E20" i="4"/>
  <c r="D18" i="4"/>
  <c r="C18" i="4"/>
  <c r="E18" i="4" s="1"/>
  <c r="E17" i="4"/>
  <c r="E16" i="4"/>
  <c r="E15" i="4"/>
  <c r="D12" i="4"/>
  <c r="D24" i="4" s="1"/>
  <c r="C12" i="4"/>
  <c r="E11" i="4"/>
  <c r="E10" i="4"/>
  <c r="E9" i="4"/>
  <c r="E95" i="1"/>
  <c r="H21" i="5" l="1"/>
  <c r="H21" i="6"/>
  <c r="C9" i="7" s="1"/>
  <c r="C11" i="7" s="1"/>
  <c r="F21" i="6"/>
  <c r="F21" i="5"/>
  <c r="E95" i="4"/>
  <c r="E59" i="4"/>
  <c r="E22" i="4"/>
  <c r="C24" i="4"/>
  <c r="D101" i="4"/>
  <c r="C99" i="4"/>
  <c r="C101" i="4" s="1"/>
  <c r="E97" i="4"/>
  <c r="E12" i="4"/>
  <c r="E24" i="4" s="1"/>
  <c r="D9" i="7" l="1"/>
  <c r="E99" i="4"/>
  <c r="E101" i="4"/>
  <c r="D7" i="7" l="1"/>
  <c r="D39" i="7"/>
  <c r="D71" i="7"/>
  <c r="D44" i="7"/>
  <c r="D35" i="7"/>
  <c r="D10" i="7"/>
  <c r="D41" i="7"/>
  <c r="D8" i="7"/>
  <c r="D43" i="7"/>
  <c r="D50" i="7"/>
  <c r="D40" i="7"/>
  <c r="D6" i="7"/>
  <c r="C20" i="7"/>
  <c r="D67" i="7"/>
  <c r="D18" i="7"/>
  <c r="D46" i="7"/>
  <c r="D37" i="7"/>
  <c r="D11" i="7"/>
  <c r="D16" i="7"/>
  <c r="D45" i="7"/>
  <c r="D53" i="7"/>
  <c r="D33" i="7"/>
  <c r="D73" i="7"/>
  <c r="D52" i="7"/>
  <c r="D42" i="7"/>
  <c r="D32" i="7"/>
  <c r="D36" i="7"/>
  <c r="D14" i="7"/>
  <c r="D72" i="7"/>
  <c r="D17" i="7"/>
  <c r="D51" i="7"/>
  <c r="D47" i="7"/>
  <c r="D70" i="7"/>
  <c r="D15" i="7"/>
  <c r="D75" i="7"/>
  <c r="C97" i="1"/>
  <c r="C99" i="1" s="1"/>
  <c r="C95" i="1"/>
  <c r="E63" i="1"/>
  <c r="E64" i="1"/>
  <c r="E65" i="1"/>
  <c r="E66" i="1"/>
  <c r="E67" i="1"/>
  <c r="E68" i="1"/>
  <c r="E69" i="1"/>
  <c r="E70" i="1"/>
  <c r="E71" i="1"/>
  <c r="E72" i="1"/>
  <c r="E73" i="1"/>
  <c r="E74" i="1"/>
  <c r="E75" i="1"/>
  <c r="E76" i="1"/>
  <c r="E77" i="1"/>
  <c r="E78" i="1"/>
  <c r="E79" i="1"/>
  <c r="E80" i="1"/>
  <c r="E81" i="1"/>
  <c r="E82" i="1"/>
  <c r="E83" i="1"/>
  <c r="E84" i="1"/>
  <c r="E85" i="1"/>
  <c r="E86" i="1"/>
  <c r="E87" i="1"/>
  <c r="E88" i="1"/>
  <c r="E89" i="1"/>
  <c r="E90" i="1"/>
  <c r="E91" i="1"/>
  <c r="E92" i="1"/>
  <c r="E93" i="1"/>
  <c r="E62" i="1"/>
  <c r="E29" i="1"/>
  <c r="E30" i="1"/>
  <c r="E31" i="1"/>
  <c r="E32" i="1"/>
  <c r="E33" i="1"/>
  <c r="E34" i="1"/>
  <c r="E35" i="1"/>
  <c r="E36" i="1"/>
  <c r="E37" i="1"/>
  <c r="E38" i="1"/>
  <c r="E39" i="1"/>
  <c r="E40" i="1"/>
  <c r="E41" i="1"/>
  <c r="E42" i="1"/>
  <c r="E43" i="1"/>
  <c r="E44" i="1"/>
  <c r="E45" i="1"/>
  <c r="E46" i="1"/>
  <c r="E47" i="1"/>
  <c r="E48" i="1"/>
  <c r="E49" i="1"/>
  <c r="E50" i="1"/>
  <c r="E51" i="1"/>
  <c r="E52" i="1"/>
  <c r="E53" i="1"/>
  <c r="E54" i="1"/>
  <c r="E55" i="1"/>
  <c r="E56" i="1"/>
  <c r="E57" i="1"/>
  <c r="E58" i="1"/>
  <c r="E28" i="1"/>
  <c r="E21" i="1"/>
  <c r="E20" i="1"/>
  <c r="E16" i="1"/>
  <c r="E17" i="1"/>
  <c r="E15" i="1"/>
  <c r="E10" i="1"/>
  <c r="E11" i="1"/>
  <c r="E9" i="1"/>
  <c r="A2" i="3"/>
  <c r="D12" i="1"/>
  <c r="D18" i="1"/>
  <c r="D22" i="1"/>
  <c r="E22" i="1" s="1"/>
  <c r="D59" i="1"/>
  <c r="D97" i="1"/>
  <c r="E97" i="1" s="1"/>
  <c r="C12" i="1"/>
  <c r="C18" i="1"/>
  <c r="C22" i="1"/>
  <c r="C59" i="1"/>
  <c r="C28" i="7" l="1"/>
  <c r="D20" i="7"/>
  <c r="E18" i="1"/>
  <c r="E12" i="1"/>
  <c r="D24" i="1"/>
  <c r="C24" i="1"/>
  <c r="D99" i="1"/>
  <c r="E99" i="1" s="1"/>
  <c r="E59" i="1"/>
  <c r="D28" i="7" l="1"/>
  <c r="C77" i="7"/>
  <c r="C81" i="7" s="1"/>
  <c r="C84" i="7" s="1"/>
  <c r="D101" i="1"/>
  <c r="E24" i="1"/>
  <c r="C101" i="1"/>
  <c r="E101" i="1" l="1"/>
</calcChain>
</file>

<file path=xl/sharedStrings.xml><?xml version="1.0" encoding="utf-8"?>
<sst xmlns="http://schemas.openxmlformats.org/spreadsheetml/2006/main" count="786" uniqueCount="375">
  <si>
    <t>FUNDING</t>
  </si>
  <si>
    <t>Estimated</t>
  </si>
  <si>
    <t>Actual</t>
  </si>
  <si>
    <t>Under/(Over)</t>
  </si>
  <si>
    <t>Note: Hide this column prior to printing</t>
  </si>
  <si>
    <t>Investor Funding</t>
  </si>
  <si>
    <t>{42}</t>
  </si>
  <si>
    <t>Owner 1</t>
  </si>
  <si>
    <t>← Amount to be contributed by an owner</t>
  </si>
  <si>
    <t>Owner 2</t>
  </si>
  <si>
    <t>Other</t>
  </si>
  <si>
    <t>← Add above this line. Other Investor Funding (minority owners, etc)</t>
  </si>
  <si>
    <t>Total Investment</t>
  </si>
  <si>
    <t>Loans</t>
  </si>
  <si>
    <t>Bank Loan 1</t>
  </si>
  <si>
    <t>← Funds available from Bank Loans</t>
  </si>
  <si>
    <t>Bank Loan 2</t>
  </si>
  <si>
    <t>← Add above this line. Funds available from other types of loans</t>
  </si>
  <si>
    <t>Total Loans</t>
  </si>
  <si>
    <t>Other Funding</t>
  </si>
  <si>
    <t>Grant 1</t>
  </si>
  <si>
    <t>← Funds from other sources such as Government grants.</t>
  </si>
  <si>
    <t>← Add above this line. Funds from any other sources.</t>
  </si>
  <si>
    <t>Total Other Funding</t>
  </si>
  <si>
    <t>Total FUNDING</t>
  </si>
  <si>
    <t>← Total Available Funds for Startup</t>
  </si>
  <si>
    <t>COSTS</t>
  </si>
  <si>
    <t>Fixed Costs</t>
  </si>
  <si>
    <t>Advertising for Opening</t>
  </si>
  <si>
    <t>← Initial advertising push.  May include Grand Openings, Open Houses, etc.</t>
  </si>
  <si>
    <t>Basic Website</t>
  </si>
  <si>
    <t>← Design and creation of a basic website</t>
  </si>
  <si>
    <t>Brand Development</t>
  </si>
  <si>
    <t>← Creation of a Name, Logo and theme</t>
  </si>
  <si>
    <t>Building Down Payment</t>
  </si>
  <si>
    <t>← Down payment for the purchase of a building/land</t>
  </si>
  <si>
    <t>Building Improvements/Remodeling</t>
  </si>
  <si>
    <t>← Sometimes referred to as Leasehold Improvements</t>
  </si>
  <si>
    <t>Business Cards/Stationery</t>
  </si>
  <si>
    <t>← Business cards, letterhead, flyers, brochures, menus, etc.</t>
  </si>
  <si>
    <t>Business Entity</t>
  </si>
  <si>
    <t>← Creation of a business entity such as a Partnership, LLC or Corporation.</t>
  </si>
  <si>
    <t>Business Licenses/Permits</t>
  </si>
  <si>
    <t>← City license, health permits, liquor permits, safety licenses, etc.</t>
  </si>
  <si>
    <t>Computer Hardware/Software</t>
  </si>
  <si>
    <t>← Computers, printers, back up drives, networking hardware, industry specific software or custom software/database.</t>
  </si>
  <si>
    <t>Decorating</t>
  </si>
  <si>
    <t>← Plants, pictures, window treatments, etc.</t>
  </si>
  <si>
    <t>Franchise Start Up Fees</t>
  </si>
  <si>
    <t>← One time franchise startup fees</t>
  </si>
  <si>
    <t>Internet Setup Deposit</t>
  </si>
  <si>
    <t>← Basic deposit on internet service and associated hardware</t>
  </si>
  <si>
    <t>Lease Security Deposit</t>
  </si>
  <si>
    <t>← Deposit for lease of a building</t>
  </si>
  <si>
    <t>Legal/Professional Fees</t>
  </si>
  <si>
    <t>← Legal, accounting, etc.</t>
  </si>
  <si>
    <t>Machines &amp; Equipment</t>
  </si>
  <si>
    <t>← Scales, copiers, fax machines, dollies, packing machines, etc. Depends on your business.</t>
  </si>
  <si>
    <t>Office Furniture/Fixtures</t>
  </si>
  <si>
    <t>← Cubicles, desks, chairs, counters, display cases, storage racks</t>
  </si>
  <si>
    <t>Operating Cash (Working Capital)</t>
  </si>
  <si>
    <t>← Cash reserve for normal business operations</t>
  </si>
  <si>
    <t>Point of Sale Hardware/Software</t>
  </si>
  <si>
    <t>← cash drawers, point of sale software, receipt printers, bar code scanners, credit card machines</t>
  </si>
  <si>
    <t>Prepaid Insurance</t>
  </si>
  <si>
    <t>← Certain types of insurance must be prepaid</t>
  </si>
  <si>
    <t>Public Utilities Deposits</t>
  </si>
  <si>
    <t>← Deposit for public utilities such as water, gas and electricity.</t>
  </si>
  <si>
    <t>Reserve for Contingencies</t>
  </si>
  <si>
    <t>← Desired amount of cash to be held in reserve for unforeseen costs and issues</t>
  </si>
  <si>
    <t>Security System Installation</t>
  </si>
  <si>
    <t>← Purchase and installation of a security system (if needed)</t>
  </si>
  <si>
    <t>Setup, installation and consulting fees</t>
  </si>
  <si>
    <t>← Fees for consultants (Business, IT, Marketing) and setup of computers, equipment, etc.</t>
  </si>
  <si>
    <t>Signage</t>
  </si>
  <si>
    <t>← This would include store front, window, door and street signs.</t>
  </si>
  <si>
    <t>Starting Inventory</t>
  </si>
  <si>
    <t>← Inventory required to open your doors</t>
  </si>
  <si>
    <t>Telephone</t>
  </si>
  <si>
    <t>← Includes Cell Phones</t>
  </si>
  <si>
    <t>← Includes office suppliers, cleaning supplies, etc.</t>
  </si>
  <si>
    <t>Travel</t>
  </si>
  <si>
    <t>← May include travel to visit suppliers or distributors.</t>
  </si>
  <si>
    <t>Truck &amp; Vehicle</t>
  </si>
  <si>
    <t>← Include any equipment or vehicles for any significant warehousing needs (forklifts, dollies, pallet jacks)</t>
  </si>
  <si>
    <t>Other 1 (specify)</t>
  </si>
  <si>
    <t>← Include lines items specific to your business.</t>
  </si>
  <si>
    <t>Other 2 (specify)</t>
  </si>
  <si>
    <t>← Add new lines above this line</t>
  </si>
  <si>
    <t>[42]</t>
  </si>
  <si>
    <t>Total Fixed Costs</t>
  </si>
  <si>
    <t>Average Monthly Costs</t>
  </si>
  <si>
    <t>Business Vehicle Insurance</t>
  </si>
  <si>
    <t>Health Insurance</t>
  </si>
  <si>
    <t>Miscellaneous Expenses</t>
  </si>
  <si>
    <t>Public Utilities</t>
  </si>
  <si>
    <t>x Number of Months</t>
  </si>
  <si>
    <t>Total Monthly Costs</t>
  </si>
  <si>
    <t>Total COSTS</t>
  </si>
  <si>
    <t>SURPLUS/(DEFICIT)</t>
  </si>
  <si>
    <t>Business Budget Template</t>
  </si>
  <si>
    <t>© 2009 Vertex42 LLC. All Rights Reserved.</t>
  </si>
  <si>
    <t>Tools, computer &amp; Supplies</t>
  </si>
  <si>
    <t>Purchase domain name</t>
  </si>
  <si>
    <t>Fixed Costs (one time expenses to get opened)</t>
  </si>
  <si>
    <t>Non Bank Loan 1 (family member loan)</t>
  </si>
  <si>
    <t>Pitch competition</t>
  </si>
  <si>
    <t>ABC Consulting</t>
  </si>
  <si>
    <t>Business Startup Costs Budget</t>
  </si>
  <si>
    <r>
      <rPr>
        <b/>
        <sz val="11"/>
        <color rgb="FFFF0000"/>
        <rFont val="Arial"/>
        <family val="2"/>
      </rPr>
      <t xml:space="preserve">NOTES: </t>
    </r>
    <r>
      <rPr>
        <sz val="11"/>
        <color theme="1"/>
        <rFont val="Arial"/>
        <family val="2"/>
      </rPr>
      <t>This is a sample startup budget for a consulting business. The second spreadsheet tab</t>
    </r>
    <r>
      <rPr>
        <b/>
        <sz val="11"/>
        <color rgb="FF000000"/>
        <rFont val="Arial"/>
        <family val="2"/>
      </rPr>
      <t xml:space="preserve"> </t>
    </r>
    <r>
      <rPr>
        <sz val="11"/>
        <color rgb="FF000000"/>
        <rFont val="Arial"/>
        <family val="2"/>
      </rPr>
      <t>located</t>
    </r>
    <r>
      <rPr>
        <b/>
        <sz val="11"/>
        <color rgb="FF000000"/>
        <rFont val="Arial"/>
        <family val="2"/>
      </rPr>
      <t xml:space="preserve"> </t>
    </r>
    <r>
      <rPr>
        <sz val="11"/>
        <color rgb="FF000000"/>
        <rFont val="Arial"/>
        <family val="2"/>
      </rPr>
      <t>below at the bottom of this spreadsheet is blank. Use that one after reviewing the example below</t>
    </r>
    <r>
      <rPr>
        <b/>
        <sz val="11"/>
        <color rgb="FF000000"/>
        <rFont val="Arial"/>
        <family val="2"/>
      </rPr>
      <t>. For payroll taxes, you can use this website:  https://smartasset.com/taxes/paycheck-calculator#LdXXtL4HSE  to calculate payroll taxes.</t>
    </r>
    <r>
      <rPr>
        <sz val="11"/>
        <color rgb="FF000000"/>
        <rFont val="Arial"/>
        <family val="2"/>
      </rPr>
      <t xml:space="preserve"> In this example, I have multiplied the monthly operating expenses by 6 months  to give the business enough runway of cash reserves to get through the critical first months of starting a business when you are first obtaining customers. I added the six months of operating expenses = $16,470 to the total one time fixed costs = $2,580 to get the business started. This brought my total startup budget to $19,050. I then thought about how much money I had to invest = $10,000 (owner investement), plus a $4,000 loan from a friend or relative, a $3,000 grant, and a $3,000 business pitch competition. If it turns out that I was unable to secure that level of funding, I would need to adjust my budget items so the total expenses equaled or was less than what I could secure in funding. I could do this by lowering my expenses, and/or lowering the numbner of months of operating capital I thought I would need. This of course increases risk. </t>
    </r>
  </si>
  <si>
    <t>Accounting and Legal</t>
  </si>
  <si>
    <t>Advertising &amp; Marketing</t>
  </si>
  <si>
    <t>Merchant Account and Bank Fees</t>
  </si>
  <si>
    <t>Depreciation</t>
  </si>
  <si>
    <t>Dues and Subscriptions</t>
  </si>
  <si>
    <t>Leases</t>
  </si>
  <si>
    <t>Interest Expense</t>
  </si>
  <si>
    <t>Maintenance and Repairs</t>
  </si>
  <si>
    <t>Office Supplies</t>
  </si>
  <si>
    <t>Payroll taxes Expenses</t>
  </si>
  <si>
    <t>Postage/shipping expense</t>
  </si>
  <si>
    <t>Rent</t>
  </si>
  <si>
    <t>Research and Development</t>
  </si>
  <si>
    <t>Taxes and Licenses</t>
  </si>
  <si>
    <t>Automobile</t>
  </si>
  <si>
    <t>Fuel/Gas</t>
  </si>
  <si>
    <t>Utilities</t>
  </si>
  <si>
    <t>Web Hosting and Domains</t>
  </si>
  <si>
    <t>Business Commercial Insurance</t>
  </si>
  <si>
    <t>Internet Access Expense</t>
  </si>
  <si>
    <t>Loan/ Credit Card Payment</t>
  </si>
  <si>
    <t>Mortgage Payment For Commercial Property</t>
  </si>
  <si>
    <t>Security System</t>
  </si>
  <si>
    <t>Website Maintenance</t>
  </si>
  <si>
    <t>Owner, Employee Salaries and Commission</t>
  </si>
  <si>
    <t>Total Monthly Expenses With Runway</t>
  </si>
  <si>
    <t>[ENTER BUSINESS NAME]</t>
  </si>
  <si>
    <r>
      <rPr>
        <b/>
        <sz val="12"/>
        <rFont val="Arial"/>
        <family val="2"/>
      </rPr>
      <t>NOTES:</t>
    </r>
    <r>
      <rPr>
        <sz val="12"/>
        <rFont val="Arial"/>
        <family val="2"/>
      </rPr>
      <t xml:space="preserve"> This example is for a consulting service business. This fictional business offers two types of consulting services. The best, most likely, and worst case scenarios are for the estimated number of units of conulting hours sold. For example, the projection is estimating the most likely case of IT Consulting hours to be 310. Note that this projection is over a three month period of time. You can do a sales forecast for a month, a day, a year etc. That is up to you. Just make sure you specify the period of time the forecast is for in the "Time Period" Field.</t>
    </r>
  </si>
  <si>
    <t>Business Name</t>
  </si>
  <si>
    <t>XYZ Consulting LLC</t>
  </si>
  <si>
    <t>Territory:</t>
  </si>
  <si>
    <t>United States</t>
  </si>
  <si>
    <t>Product Line:</t>
  </si>
  <si>
    <t>Consulting Services</t>
  </si>
  <si>
    <r>
      <rPr>
        <b/>
        <sz val="12"/>
        <rFont val="Arial"/>
        <family val="2"/>
      </rPr>
      <t>Conditions</t>
    </r>
    <r>
      <rPr>
        <sz val="12"/>
        <rFont val="Arial"/>
        <family val="2"/>
      </rPr>
      <t xml:space="preserve">: </t>
    </r>
  </si>
  <si>
    <t>Per unit sales of various business consulting services</t>
  </si>
  <si>
    <t>Unit:</t>
  </si>
  <si>
    <t>One unit = one hour of consulting</t>
  </si>
  <si>
    <t>Time Period:</t>
  </si>
  <si>
    <t>ProJected Number of Units Sold</t>
  </si>
  <si>
    <r>
      <t xml:space="preserve">Best Case Scenario </t>
    </r>
    <r>
      <rPr>
        <b/>
        <sz val="12"/>
        <rFont val="Arial"/>
        <family val="2"/>
      </rPr>
      <t>A</t>
    </r>
  </si>
  <si>
    <r>
      <t>Most Likely Scenario</t>
    </r>
    <r>
      <rPr>
        <b/>
        <sz val="12"/>
        <rFont val="Arial"/>
        <family val="2"/>
      </rPr>
      <t xml:space="preserve"> B</t>
    </r>
  </si>
  <si>
    <r>
      <t xml:space="preserve">Worst Case Scenario </t>
    </r>
    <r>
      <rPr>
        <b/>
        <sz val="12"/>
        <rFont val="Arial"/>
        <family val="2"/>
      </rPr>
      <t>C</t>
    </r>
  </si>
  <si>
    <t xml:space="preserve">PERT Calculation       {1(A) + 4(B) + 1(C)} / 6 
</t>
  </si>
  <si>
    <t xml:space="preserve">Selling Price Per Unit = $
</t>
  </si>
  <si>
    <t xml:space="preserve">Total Sales Forecast
</t>
  </si>
  <si>
    <t>IT Consulting</t>
  </si>
  <si>
    <t>TOTAL</t>
  </si>
  <si>
    <t>[Insert Business Name]</t>
  </si>
  <si>
    <t>[Enter Type of Business]</t>
  </si>
  <si>
    <t>[Describe What a Unit of Sale Is]</t>
  </si>
  <si>
    <t>[Describe What One Unit of Sale Is]</t>
  </si>
  <si>
    <t>Product/Service</t>
  </si>
  <si>
    <t>[Insert Company Name]</t>
  </si>
  <si>
    <t>6-Month Profit and Loss Projections</t>
  </si>
  <si>
    <t>INCOME</t>
  </si>
  <si>
    <t>Month 1</t>
  </si>
  <si>
    <t>% of TS</t>
  </si>
  <si>
    <t>Month 2</t>
  </si>
  <si>
    <t>Month 3</t>
  </si>
  <si>
    <t>Month 4</t>
  </si>
  <si>
    <t>Month 5</t>
  </si>
  <si>
    <t>Month 6</t>
  </si>
  <si>
    <t>Sales</t>
  </si>
  <si>
    <t>Product Revenue</t>
  </si>
  <si>
    <t>Service Revenue</t>
  </si>
  <si>
    <t>Commission Revenue</t>
  </si>
  <si>
    <t>Total Sales (TS)</t>
  </si>
  <si>
    <t>Cost of Goods</t>
  </si>
  <si>
    <t>Materials</t>
  </si>
  <si>
    <t>Shipping and Delivery</t>
  </si>
  <si>
    <t>Labor (direct wages and payroll)</t>
  </si>
  <si>
    <t>Total Cost of Goods Sold</t>
  </si>
  <si>
    <t>Gross Profit</t>
  </si>
  <si>
    <t>Non-Operating Income</t>
  </si>
  <si>
    <t>Interest Income</t>
  </si>
  <si>
    <t>Rental Income</t>
  </si>
  <si>
    <t>Total Non-Operating Income</t>
  </si>
  <si>
    <t>Total INCOME</t>
  </si>
  <si>
    <t>EXPENSES</t>
  </si>
  <si>
    <t>Operating Expenses</t>
  </si>
  <si>
    <t>Bank Fees</t>
  </si>
  <si>
    <t>Insurance (commercial, health etc.)</t>
  </si>
  <si>
    <t>Payroll Expenses</t>
  </si>
  <si>
    <t>Salaries and Wages</t>
  </si>
  <si>
    <t>Total Operating Expenses</t>
  </si>
  <si>
    <t>Non-Recurring Expenses (one-time/infrequent)</t>
  </si>
  <si>
    <t>Furniture, Equipment and Software</t>
  </si>
  <si>
    <t>Gifts Given</t>
  </si>
  <si>
    <t>Total Non-Recurring Expenses</t>
  </si>
  <si>
    <t>Total EXPENSES</t>
  </si>
  <si>
    <t>Net Income Before Taxes</t>
  </si>
  <si>
    <t>Interest Expenses</t>
  </si>
  <si>
    <t>Income Tax Expense</t>
  </si>
  <si>
    <t>NET INCOME</t>
  </si>
  <si>
    <t>Owner Distributions / Dividends</t>
  </si>
  <si>
    <t>Adjustment to Retained Earnings</t>
  </si>
  <si>
    <t>[Company Name]</t>
  </si>
  <si>
    <t>Balance Sheet</t>
  </si>
  <si>
    <t>Date:</t>
  </si>
  <si>
    <t>Assets</t>
  </si>
  <si>
    <t>Current Assets</t>
  </si>
  <si>
    <t>Cash</t>
  </si>
  <si>
    <t>Accounts receivable</t>
  </si>
  <si>
    <t>Inventory</t>
  </si>
  <si>
    <t>Prepaid expenses</t>
  </si>
  <si>
    <t>Short-term investments</t>
  </si>
  <si>
    <t>Total current assets</t>
  </si>
  <si>
    <t>Fixed (Long-Term) Assets</t>
  </si>
  <si>
    <t>Long-term investments</t>
  </si>
  <si>
    <t>Property, plant, and equipment</t>
  </si>
  <si>
    <t>(Less accumulated depreciation)</t>
  </si>
  <si>
    <t>Intangible assets</t>
  </si>
  <si>
    <t>Total fixed assets</t>
  </si>
  <si>
    <t>Other Assets</t>
  </si>
  <si>
    <t>Deferred income tax</t>
  </si>
  <si>
    <t>Total Other Assets</t>
  </si>
  <si>
    <t>Total Assets</t>
  </si>
  <si>
    <t>Liabilities and Owner's Equity</t>
  </si>
  <si>
    <t>Current Liabilities</t>
  </si>
  <si>
    <t>Accounts payable</t>
  </si>
  <si>
    <t>Short-term loans</t>
  </si>
  <si>
    <t>Income taxes payable</t>
  </si>
  <si>
    <t>Accrued salaries and wages</t>
  </si>
  <si>
    <t>Unearned revenue</t>
  </si>
  <si>
    <t>Current portion of long-term debt</t>
  </si>
  <si>
    <t>Total current liabilities</t>
  </si>
  <si>
    <t>Long-Term Liabilities</t>
  </si>
  <si>
    <t>Long-term debt</t>
  </si>
  <si>
    <t>Total long-term liabilities</t>
  </si>
  <si>
    <t>Owner's Equity</t>
  </si>
  <si>
    <t>Owner's investment</t>
  </si>
  <si>
    <t>Retained earnings</t>
  </si>
  <si>
    <t>Total owner's equity</t>
  </si>
  <si>
    <t>Total Liabilities and Owner's Equity</t>
  </si>
  <si>
    <t>Common Financial Ratios</t>
  </si>
  <si>
    <r>
      <t xml:space="preserve">Debt Ratio </t>
    </r>
    <r>
      <rPr>
        <sz val="10"/>
        <rFont val="Calibri"/>
        <family val="2"/>
        <scheme val="minor"/>
      </rPr>
      <t>(Total Liabilities / Total Assets)</t>
    </r>
  </si>
  <si>
    <r>
      <t xml:space="preserve">Current Ratio </t>
    </r>
    <r>
      <rPr>
        <sz val="10"/>
        <rFont val="Calibri"/>
        <family val="2"/>
        <scheme val="minor"/>
      </rPr>
      <t>(Current Assets / Current Liabilities)</t>
    </r>
  </si>
  <si>
    <r>
      <t xml:space="preserve">Working Capital </t>
    </r>
    <r>
      <rPr>
        <sz val="10"/>
        <rFont val="Calibri"/>
        <family val="2"/>
        <scheme val="minor"/>
      </rPr>
      <t>(Current Assets - Current Liabilities)</t>
    </r>
  </si>
  <si>
    <r>
      <t>Assets-to-Equity Ratio</t>
    </r>
    <r>
      <rPr>
        <sz val="10"/>
        <rFont val="Calibri"/>
        <family val="2"/>
        <scheme val="minor"/>
      </rPr>
      <t xml:space="preserve"> (Total Assets / Owner's Equity)</t>
    </r>
  </si>
  <si>
    <r>
      <t>Debt-to-Equity Ratio</t>
    </r>
    <r>
      <rPr>
        <sz val="10"/>
        <rFont val="Calibri"/>
        <family val="2"/>
        <scheme val="minor"/>
      </rPr>
      <t xml:space="preserve"> (Total Liabilities / Owner's Equity)</t>
    </r>
  </si>
  <si>
    <t>2-Year Profit and Loss Projection</t>
  </si>
  <si>
    <t>NOTE: If you are already in business, enter your actual data for 2019, and your projected annual profit and loss for 2020 and 2021</t>
  </si>
  <si>
    <t>If you are not yet in business, just forecast for 2020 and 2021.</t>
  </si>
  <si>
    <t>2019 Actual)</t>
  </si>
  <si>
    <t>12-Month Cash Flow</t>
  </si>
  <si>
    <t>Period Beginning</t>
  </si>
  <si>
    <t>Period Ending</t>
  </si>
  <si>
    <t>Cash at End of Period</t>
  </si>
  <si>
    <t>Operations</t>
  </si>
  <si>
    <t>Cash receipts from</t>
  </si>
  <si>
    <t>Customers</t>
  </si>
  <si>
    <t>Other operations</t>
  </si>
  <si>
    <t>Cash paid for</t>
  </si>
  <si>
    <t>Inventory purchases</t>
  </si>
  <si>
    <t>General operating and admin expenses</t>
  </si>
  <si>
    <t>Wage expenses</t>
  </si>
  <si>
    <t>Interest</t>
  </si>
  <si>
    <t>Income taxes</t>
  </si>
  <si>
    <t>Net Cash Flow from Operations</t>
  </si>
  <si>
    <t>Investing Activities</t>
  </si>
  <si>
    <t>Sale of property and equipment</t>
  </si>
  <si>
    <t>Collection of principal on loans</t>
  </si>
  <si>
    <t>Sale of investment securities</t>
  </si>
  <si>
    <t>Purchase of property and equipment</t>
  </si>
  <si>
    <t>Making loans to other entities</t>
  </si>
  <si>
    <t>Purchase of investment securities</t>
  </si>
  <si>
    <t>Net Cash Flow from Investing Activities</t>
  </si>
  <si>
    <t>Financing Activities</t>
  </si>
  <si>
    <t>Borrowing</t>
  </si>
  <si>
    <t>Repurchase of stock (treasury stock)</t>
  </si>
  <si>
    <t>Repayment of loans</t>
  </si>
  <si>
    <t>Dividends</t>
  </si>
  <si>
    <t>Net Cash Flow from Financing Activities</t>
  </si>
  <si>
    <t>Net Cash Flow</t>
  </si>
  <si>
    <t>Breakeven Analysis - Monthly</t>
  </si>
  <si>
    <t>Average Selling Price Per Unit</t>
  </si>
  <si>
    <t>Cost of Goods Sold/Variable Costs Per Unit</t>
  </si>
  <si>
    <t>Gross Profit Per Unit</t>
  </si>
  <si>
    <t>Break-Even Units</t>
  </si>
  <si>
    <t>Fixed Monthly Operating Costs</t>
  </si>
  <si>
    <t>Amount</t>
  </si>
  <si>
    <t>Variable Costs (COGS)</t>
  </si>
  <si>
    <t>Per Unit Amount</t>
  </si>
  <si>
    <t>EXAMPLE</t>
  </si>
  <si>
    <t>Storage</t>
  </si>
  <si>
    <t>Labor</t>
  </si>
  <si>
    <t>Insurance</t>
  </si>
  <si>
    <t>Accountant</t>
  </si>
  <si>
    <t>Shipping</t>
  </si>
  <si>
    <t>Payroll</t>
  </si>
  <si>
    <t>Equipment Lease</t>
  </si>
  <si>
    <t xml:space="preserve">Below is a simplistic way to determining your customer acquisition cost, lifetime value, and CAC ratio. </t>
  </si>
  <si>
    <t>Customer Acquisition Cost (CAC):</t>
  </si>
  <si>
    <t>Total cost to acquire all customers</t>
  </si>
  <si>
    <r>
      <t xml:space="preserve">Lets assume that foir the purposes of this example, you have taken out Facebook and Googel Ad words. </t>
    </r>
    <r>
      <rPr>
        <b/>
        <sz val="10"/>
        <color indexed="8"/>
        <rFont val="Arial"/>
        <family val="2"/>
      </rPr>
      <t>You have spent $500</t>
    </r>
    <r>
      <rPr>
        <sz val="10"/>
        <color indexed="8"/>
        <rFont val="Arial"/>
        <family val="2"/>
        <charset val="1"/>
      </rPr>
      <t xml:space="preserve">. You also have been doing some </t>
    </r>
    <r>
      <rPr>
        <b/>
        <sz val="10"/>
        <color indexed="8"/>
        <rFont val="Arial"/>
        <family val="2"/>
      </rPr>
      <t>direct mail marketing/advertising, which has cost $300</t>
    </r>
    <r>
      <rPr>
        <sz val="10"/>
        <color indexed="8"/>
        <rFont val="Arial"/>
        <family val="2"/>
        <charset val="1"/>
      </rPr>
      <t xml:space="preserve">. You have also spent five evenings (2 hours each time) attending chamber of commerce and networking events in search of new customers. You estimate your hourly wage to be $50 per hour. So, these </t>
    </r>
    <r>
      <rPr>
        <b/>
        <sz val="10"/>
        <color indexed="8"/>
        <rFont val="Arial"/>
        <family val="2"/>
      </rPr>
      <t>networking activities have cost $500</t>
    </r>
    <r>
      <rPr>
        <sz val="10"/>
        <color indexed="8"/>
        <rFont val="Arial"/>
        <family val="2"/>
        <charset val="1"/>
      </rPr>
      <t xml:space="preserve"> ( five events, 2 hours each(10 hours) at a rate of $50 per hour . If you are not doing any paid sales and marketing, estimate the time being allocated to acquiring a customer. Are you posting to social media and getting a customer that way? Are you knocking on doors?, going to markets?, presenting in a public forum to alert people about your product/service? How much time do you spend on these activities, and how much would you have to pay someone else to conduct those acquisition acitivirties? NOTE: This section </t>
    </r>
    <r>
      <rPr>
        <b/>
        <sz val="10"/>
        <color indexed="8"/>
        <rFont val="Arial"/>
        <family val="2"/>
      </rPr>
      <t>should not</t>
    </r>
    <r>
      <rPr>
        <sz val="10"/>
        <color indexed="8"/>
        <rFont val="Arial"/>
        <family val="2"/>
        <charset val="1"/>
      </rPr>
      <t xml:space="preserve"> include ordinary operating expenses (i.e. rent, insurance, office supplies etc.)</t>
    </r>
  </si>
  <si>
    <t>Total new customers</t>
  </si>
  <si>
    <t>Lets assume that through all of the advertising and networking events you have landed seven new customers that have paid for or you expect to pay for your product/service.</t>
  </si>
  <si>
    <t>Customer Acquisition Cost (CAC)</t>
  </si>
  <si>
    <t>= Total cost to acquire all customers / Total new customers</t>
  </si>
  <si>
    <t>Lifetime Value (LTV):</t>
  </si>
  <si>
    <t xml:space="preserve">Annual Collections per Customer: </t>
  </si>
  <si>
    <t>Amount of revenue you expect to earn over the next 12 months from each customer. This is also known as the annual contract value (ACV), or, simply, revenue. For example, if you sell a $1 apple to a customer every day, you can expect $365 in revenue. Lets assume for this example that you sell a consulting service and you charge $100 per hour. You expect each customer to generate use your consulting service for 3 hours per year (3 hours X $100 = $3000 in annual revnue)</t>
  </si>
  <si>
    <t xml:space="preserve">Gross Margin (GM%): </t>
  </si>
  <si>
    <t>This is the amount you collect after deducting any direct cost attributable to producing what you sell. This is also known as cost of goods sold, or cost of services sold.  In our examplee lets assume that it costs your business $30 to generate $100 in hourly consulting. $100 - $30 = $70 in gross profit. $70/$100 = 70% Gross profit margin.</t>
  </si>
  <si>
    <t xml:space="preserve">Lifespan of a customer: </t>
  </si>
  <si>
    <t>This is how long you can expect the customer to continue purchasing your product. Let’s say they will stick around for 1.5 years.</t>
  </si>
  <si>
    <t>Lifetime Value (LTV)</t>
  </si>
  <si>
    <t xml:space="preserve">= Annual Collections * GM% * Lifespan.  Note that this a simple example for LTV and does discount the LTV to present value dollars. </t>
  </si>
  <si>
    <t>CAC Ratio</t>
  </si>
  <si>
    <t xml:space="preserve"> Lifetime value dividied by customer acquisition costs</t>
  </si>
  <si>
    <t>NOTE:  When the CAC ratio is 1, this means that a customer is paying you back what it costs you to acquire them. A ratio under 1 (like in this example) means that it is costing you more to acquire a customer than they are spening with your busness. That is a recipe for going out of business... fast. Generally, the higher the CAC ratio, the better the business model is.</t>
  </si>
  <si>
    <t>Discount Rate</t>
  </si>
  <si>
    <t>Valuation Multiplier</t>
  </si>
  <si>
    <t>Total Liabilities</t>
  </si>
  <si>
    <t>Calculations</t>
  </si>
  <si>
    <t>Future</t>
  </si>
  <si>
    <t>Discounted</t>
  </si>
  <si>
    <t>Year</t>
  </si>
  <si>
    <t>Cash Flows</t>
  </si>
  <si>
    <t>Total Discounted Cash Flows</t>
  </si>
  <si>
    <t>Total Value with multiplier</t>
  </si>
  <si>
    <t>Company value:</t>
  </si>
  <si>
    <t>HOW TO CALCULATE YOUR COST OF GOODS/SERVICES SOLD?</t>
  </si>
  <si>
    <r>
      <t>NOTES: Calculating the cost of goods or services sold (COGS) is a critical part of forecasting and analyzing financials. Essentially, the  COGS tells us how much direct costs are asscociated with the sales or revenue generated.  This can be done in two ways. First (</t>
    </r>
    <r>
      <rPr>
        <b/>
        <sz val="11"/>
        <color theme="1"/>
        <rFont val="Calibri"/>
        <family val="2"/>
        <scheme val="minor"/>
      </rPr>
      <t>METHOD "A" --- SEE SPREADSHEET BELOW</t>
    </r>
    <r>
      <rPr>
        <sz val="10"/>
        <color rgb="FF000000"/>
        <rFont val="Arial"/>
        <family val="2"/>
      </rPr>
      <t>) you can figure out what the cost of a particular product or service is. Once you know what the direct costs are for a single unit of something you sell, you would then multiply that unit cost by the total number of units sold to arrive at a total cost of goods/services sold. Another common way, is to take your beginning inventory at the starting point for the period beng analyzed - say one month - (service businesses will typically not have much inventory, if any) and add to the beginning inventory any additional inventory purchases made that month plus labor costs assocaited with making the product or service sellable and subtracting the end of period inventory.  Lets take the first method of calculating the per unit costs. Lets say you manufacture chairs. The materials needed to make one chair = $11 and the labor required to assemble the chair so it can be sold is $10. The total cost of goods sold for one chair is $21 ($11 + $10). If you sell 10 chairs in a month, your total cost of goods sold would be $210 ($21 X 10).  Now lets do the same thing, but for a service business. Lets say you offer an hour of consulting service. You need to pay the consultant a hourly wage plus any travel costs. Let's say that the consultant costs you $50 per hour, and the travel (gas tolls, parking) costs = $20 per hour of consulting. Your costs of goods/services sold would be $70.  If you delivered 10 hours of consulting in a month, your total cost of goods/services sold would be $700 ($70 X 10).  Now lets try the other method (</t>
    </r>
    <r>
      <rPr>
        <b/>
        <sz val="11"/>
        <color theme="1"/>
        <rFont val="Calibri"/>
        <family val="2"/>
        <scheme val="minor"/>
      </rPr>
      <t>METHOD "B" -- SEE SPREADSHEET BELOW</t>
    </r>
    <r>
      <rPr>
        <sz val="10"/>
        <color rgb="FF000000"/>
        <rFont val="Arial"/>
        <family val="2"/>
      </rPr>
      <t>). The formula for this method is Cost of Goods Sold = Beginning Inventory + Additional Inventory Purchases + Labor Costs Associated With Making the Product - Ending inventoryLets say your chair manufacturing busness has a beginning inventory of materials at the start of the month = $700. Lets say you purchase $100 of additional supplies to make chairs and you incur labor costs of $100 as well for the month. At the end of the month you calculate your ending inventory dollar amount and subtract that from the total of the beginning inventory + additional inventory  purchases and labor costs incurred. Let’s take the example of a company A which has a beginning inventory at the start of a month = $20000. That month, the company spends $5,000 to  purchase additional raw materials and uses labor to produce goods that it can sell. The ending inventory at the end of the year is $15000.
The Cost of Goods Sold can be calculated as: 
Cost of Goods Sold = Beginning Inventory + Purchases during the year – Ending Inventory
Cost of Goods Sold = $20000 + $5000 – $15000
Cost of Goods Sold = $10000</t>
    </r>
  </si>
  <si>
    <t>METHOD "A" CALCULATION OF COGS BY UNIT - MANUFACTURING BUSINESS</t>
  </si>
  <si>
    <t>Lets assume XYZ manufacturing makes men's shoes. The average cost of materials to make one pair of shoes = $17. It costs XYZ $10 in labor to assemble oin pair of shoes that can be sold. In addition, it costs $5 per pair of shoes to box and ship. Therefore the total COGS per unit is $33. If the manufacturer sold 50 pair of shoes, what is the total cost COGS for that period?</t>
  </si>
  <si>
    <t>Materials Costs per unit</t>
  </si>
  <si>
    <t>Labor Costs per unit produced</t>
  </si>
  <si>
    <t>Other cost (travel, gas, shipping, and delivery</t>
  </si>
  <si>
    <t>Total COGS per unit produced</t>
  </si>
  <si>
    <t>Total Number of units sold</t>
  </si>
  <si>
    <t>Hence, Cost of Goods Sold can be calculated as: -</t>
  </si>
  <si>
    <t>materials cost per unit produced + Labor cost per unit produced X number of units sold</t>
  </si>
  <si>
    <t>METHOD "A" CALCULATION OF COGS BY UNIT - SERVICE BUSINESS</t>
  </si>
  <si>
    <t>Lets assume XYZ Law Firm provides legal services. In order to generate one hour of billable time for legal services rendered, XYX needs to pay its attorney $150. There are no materials costs associated with this service. Occosionally, XYZ needs to also pay the attorney for travel time, gas, and parking if they go to meet with a client at their home or office. The average cost of travel is $15 per hour of legal services generated. Therefore the total COGS per unit is $165. If the law firm generated 100 hours of billable time, the total cost COGS for that period =</t>
  </si>
  <si>
    <t>Other cost (travel, gas, shipping, and delivery)</t>
  </si>
  <si>
    <t>Total Cost of Goods/Services Sold</t>
  </si>
  <si>
    <t xml:space="preserve">METHOD "B" CALCULATION OF COGS INVENTORY METHOD </t>
  </si>
  <si>
    <t>Let's assume a company purchases raw materials and uses labor to produce goods that it sells. Lets assume that at the beginning of a particular month this business has $8,000 of inventory. During the month the business purchases $2,500 of additional raw materials and incurrs $1,500 of labor expenses to assemble the products it sells. At the end of the month, the business has $3,500 worth of inventory (down from $6,000 at the beginning of the month). Using this data and method, we can calculate the total COGS as follows.</t>
  </si>
  <si>
    <t>Beginning Inventory</t>
  </si>
  <si>
    <t>Raw Materials Purchases plus Labor Expenses</t>
  </si>
  <si>
    <t>Ending Inventory</t>
  </si>
  <si>
    <t>Cost of Goods Sold = Beginning Inventory + Purchases during the year – Ending Inventory</t>
  </si>
  <si>
    <t>Cost of Goods Sold</t>
  </si>
  <si>
    <t>CALCULATE YOUR COST OF GOODS/SERVICES SOLD?</t>
  </si>
  <si>
    <t xml:space="preserve">NOTES: Select one of the methods described on nthe "example" spreadsheet tab and calculate your own COGS. For a business with multiple service/good offerings and differnt costs associated, the simplest thing to do at the beginning is to use average costs of labor, materials etc.  
</t>
  </si>
  <si>
    <t>PRACTICE HERE</t>
  </si>
  <si>
    <t>Web Hosting and Email Service</t>
  </si>
  <si>
    <t>For one month July 2021</t>
  </si>
  <si>
    <t>Management Consulting</t>
  </si>
  <si>
    <t>[Enter time period for this sales forecast - START with a one month forecast]</t>
  </si>
  <si>
    <t>Projected Number of Units Sold</t>
  </si>
  <si>
    <r>
      <rPr>
        <b/>
        <sz val="12"/>
        <rFont val="Arial"/>
        <family val="2"/>
      </rPr>
      <t>NOTES:</t>
    </r>
    <r>
      <rPr>
        <sz val="12"/>
        <rFont val="Arial"/>
        <family val="2"/>
      </rPr>
      <t xml:space="preserve"> Make sure to enter your business name, the date, how you are defining a unit of sale, and what time period the sales forecast is covering (one month, three month etc.).  </t>
    </r>
    <r>
      <rPr>
        <b/>
        <sz val="12"/>
        <color rgb="FF00B050"/>
        <rFont val="Arial"/>
        <family val="2"/>
      </rPr>
      <t>GREEN</t>
    </r>
    <r>
      <rPr>
        <sz val="12"/>
        <rFont val="Arial"/>
        <family val="2"/>
      </rPr>
      <t xml:space="preserve"> cells are locked and contain formulas</t>
    </r>
  </si>
  <si>
    <t>OPERATING PROFIT (EBIT)</t>
  </si>
  <si>
    <t>Other 3</t>
  </si>
  <si>
    <t>Total Gross Profit</t>
  </si>
  <si>
    <t>Total Fixed Monthly Costs</t>
  </si>
  <si>
    <t>Total COGS per unit</t>
  </si>
  <si>
    <t>Cash receipts (revenue) from</t>
  </si>
  <si>
    <t>Issuance of stock - equity invested</t>
  </si>
  <si>
    <r>
      <rPr>
        <b/>
        <sz val="10"/>
        <color theme="1"/>
        <rFont val="Calibri"/>
        <family val="2"/>
        <scheme val="minor"/>
      </rPr>
      <t>(START HERE)</t>
    </r>
    <r>
      <rPr>
        <sz val="10"/>
        <rFont val="Calibri"/>
        <family val="2"/>
        <scheme val="minor"/>
      </rPr>
      <t xml:space="preserve"> Cash at Beginning of Period</t>
    </r>
  </si>
  <si>
    <r>
      <rPr>
        <b/>
        <sz val="10"/>
        <rFont val="Cambria"/>
        <family val="1"/>
        <scheme val="major"/>
      </rPr>
      <t xml:space="preserve">NOTES:  </t>
    </r>
    <r>
      <rPr>
        <sz val="10"/>
        <rFont val="Cambria"/>
        <family val="1"/>
        <scheme val="major"/>
      </rPr>
      <t>Begin by entering your cash on hand in the bank at the begiining of the month (cell D7). Then rename the month headings in ROW 8 and 10 to align with the time period you are creating the cash flow statement. Begin entering cash inflows and outflows where appropriate. Cash inflows are entered as positive numbers, while cash outflows are entered as a negative number</t>
    </r>
  </si>
  <si>
    <t>service 1</t>
  </si>
  <si>
    <t xml:space="preserve">service 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</si>
</sst>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6" formatCode="&quot;$&quot;#,##0_);[Red]\(&quot;$&quot;#,##0\)"/>
    <numFmt numFmtId="7" formatCode="&quot;$&quot;#,##0.00_);\(&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0.0%"/>
    <numFmt numFmtId="166" formatCode="m/d/yy;@"/>
    <numFmt numFmtId="167" formatCode="mmm\'yy"/>
    <numFmt numFmtId="168" formatCode="&quot;$&quot;#,##0.00"/>
    <numFmt numFmtId="169" formatCode="#,##0.000"/>
    <numFmt numFmtId="170" formatCode="&quot;$&quot;#,##0"/>
  </numFmts>
  <fonts count="91" x14ac:knownFonts="1">
    <font>
      <sz val="10"/>
      <color rgb="FF000000"/>
      <name val="Arial"/>
    </font>
    <font>
      <b/>
      <sz val="10"/>
      <color rgb="FF000000"/>
      <name val="Arial"/>
      <family val="2"/>
    </font>
    <font>
      <sz val="6"/>
      <color rgb="FFFFFFFF"/>
      <name val="Arial"/>
      <family val="2"/>
    </font>
    <font>
      <b/>
      <sz val="10"/>
      <color rgb="FF000000"/>
      <name val="Arial"/>
      <family val="2"/>
    </font>
    <font>
      <sz val="10"/>
      <color rgb="FF000000"/>
      <name val="Arial"/>
      <family val="2"/>
    </font>
    <font>
      <b/>
      <sz val="12"/>
      <color rgb="FF000000"/>
      <name val="Arial"/>
      <family val="2"/>
    </font>
    <font>
      <b/>
      <sz val="10"/>
      <color rgb="FF000000"/>
      <name val="Arial"/>
      <family val="2"/>
    </font>
    <font>
      <b/>
      <sz val="20"/>
      <color rgb="FF3B4E87"/>
      <name val="Arial"/>
      <family val="2"/>
    </font>
    <font>
      <sz val="12"/>
      <color rgb="FF000000"/>
      <name val="Arial"/>
      <family val="2"/>
    </font>
    <font>
      <sz val="10"/>
      <color rgb="FF000000"/>
      <name val="Arial"/>
      <family val="2"/>
    </font>
    <font>
      <sz val="10"/>
      <color rgb="FF000000"/>
      <name val="Arial"/>
      <family val="2"/>
    </font>
    <font>
      <b/>
      <sz val="12"/>
      <color rgb="FF000000"/>
      <name val="Arial"/>
      <family val="2"/>
    </font>
    <font>
      <b/>
      <sz val="12"/>
      <color rgb="FF000000"/>
      <name val="Arial"/>
      <family val="2"/>
    </font>
    <font>
      <b/>
      <sz val="10"/>
      <color rgb="FF000000"/>
      <name val="Arial"/>
      <family val="2"/>
    </font>
    <font>
      <sz val="10"/>
      <color rgb="FFFFFFFF"/>
      <name val="Arial"/>
      <family val="2"/>
    </font>
    <font>
      <b/>
      <sz val="10"/>
      <color rgb="FF000000"/>
      <name val="Arial"/>
      <family val="2"/>
    </font>
    <font>
      <b/>
      <sz val="10"/>
      <color rgb="FF000000"/>
      <name val="Arial"/>
      <family val="2"/>
    </font>
    <font>
      <sz val="10"/>
      <color rgb="FF000000"/>
      <name val="Arial"/>
      <family val="2"/>
    </font>
    <font>
      <b/>
      <sz val="12"/>
      <color rgb="FFFFFFFF"/>
      <name val="Arial"/>
      <family val="2"/>
    </font>
    <font>
      <b/>
      <sz val="16"/>
      <color rgb="FF000000"/>
      <name val="Arial"/>
      <family val="2"/>
    </font>
    <font>
      <sz val="10"/>
      <color rgb="FF000000"/>
      <name val="Arial"/>
      <family val="2"/>
    </font>
    <font>
      <b/>
      <sz val="12"/>
      <color rgb="FFFFFFFF"/>
      <name val="Arial"/>
      <family val="2"/>
    </font>
    <font>
      <u/>
      <sz val="10"/>
      <color rgb="FF0000FF"/>
      <name val="Arial"/>
      <family val="2"/>
    </font>
    <font>
      <sz val="10"/>
      <color rgb="FF000000"/>
      <name val="Arial"/>
      <family val="2"/>
    </font>
    <font>
      <sz val="10"/>
      <color rgb="FF000000"/>
      <name val="Arial"/>
      <family val="2"/>
    </font>
    <font>
      <b/>
      <sz val="11"/>
      <color rgb="FF000000"/>
      <name val="Arial"/>
      <family val="2"/>
    </font>
    <font>
      <b/>
      <sz val="11"/>
      <color rgb="FFFF0000"/>
      <name val="Arial"/>
      <family val="2"/>
    </font>
    <font>
      <sz val="11"/>
      <color theme="1"/>
      <name val="Arial"/>
      <family val="2"/>
    </font>
    <font>
      <sz val="11"/>
      <color rgb="FF000000"/>
      <name val="Arial"/>
      <family val="2"/>
    </font>
    <font>
      <sz val="10"/>
      <name val="Calibri"/>
      <family val="2"/>
      <scheme val="minor"/>
    </font>
    <font>
      <b/>
      <sz val="14"/>
      <color rgb="FF000000"/>
      <name val="Arial"/>
      <family val="2"/>
    </font>
    <font>
      <sz val="10"/>
      <color rgb="FF000000"/>
      <name val="Arial"/>
      <family val="2"/>
    </font>
    <font>
      <b/>
      <sz val="11"/>
      <color theme="1"/>
      <name val="Calibri"/>
      <family val="2"/>
      <scheme val="minor"/>
    </font>
    <font>
      <sz val="10"/>
      <color rgb="FF000000"/>
      <name val="Calibri"/>
      <family val="2"/>
      <scheme val="minor"/>
    </font>
    <font>
      <sz val="12"/>
      <name val="Arial"/>
      <family val="2"/>
    </font>
    <font>
      <b/>
      <sz val="12"/>
      <name val="Arial"/>
      <family val="2"/>
    </font>
    <font>
      <sz val="10"/>
      <name val="Arial"/>
      <family val="2"/>
    </font>
    <font>
      <sz val="16"/>
      <name val="Cambria"/>
      <family val="2"/>
      <scheme val="major"/>
    </font>
    <font>
      <b/>
      <sz val="20"/>
      <color indexed="53"/>
      <name val="Cambria"/>
      <family val="1"/>
      <scheme val="major"/>
    </font>
    <font>
      <sz val="20"/>
      <color theme="4"/>
      <name val="Cambria"/>
      <family val="2"/>
      <scheme val="major"/>
    </font>
    <font>
      <u/>
      <sz val="10"/>
      <color indexed="12"/>
      <name val="Arial"/>
      <family val="2"/>
    </font>
    <font>
      <sz val="8"/>
      <name val="Arial"/>
      <family val="2"/>
    </font>
    <font>
      <b/>
      <sz val="12"/>
      <color indexed="9"/>
      <name val="Cambria"/>
      <family val="1"/>
      <scheme val="major"/>
    </font>
    <font>
      <b/>
      <sz val="10"/>
      <color indexed="9"/>
      <name val="Cambria"/>
      <family val="1"/>
      <scheme val="major"/>
    </font>
    <font>
      <b/>
      <sz val="8"/>
      <color indexed="9"/>
      <name val="Cambria"/>
      <family val="1"/>
      <scheme val="major"/>
    </font>
    <font>
      <sz val="10"/>
      <color indexed="9"/>
      <name val="Arial"/>
      <family val="2"/>
    </font>
    <font>
      <b/>
      <sz val="10"/>
      <name val="Calibri"/>
      <family val="2"/>
      <scheme val="minor"/>
    </font>
    <font>
      <b/>
      <sz val="12"/>
      <name val="Calibri"/>
      <family val="2"/>
      <scheme val="minor"/>
    </font>
    <font>
      <sz val="10"/>
      <color indexed="9"/>
      <name val="Calibri"/>
      <family val="2"/>
      <scheme val="minor"/>
    </font>
    <font>
      <sz val="18"/>
      <name val="Cambria"/>
      <family val="1"/>
      <scheme val="major"/>
    </font>
    <font>
      <sz val="16"/>
      <name val="Arial"/>
      <family val="2"/>
    </font>
    <font>
      <b/>
      <sz val="20"/>
      <color theme="4"/>
      <name val="Cambria"/>
      <family val="1"/>
      <scheme val="major"/>
    </font>
    <font>
      <b/>
      <sz val="14"/>
      <color indexed="9"/>
      <name val="Cambria"/>
      <family val="1"/>
      <scheme val="major"/>
    </font>
    <font>
      <sz val="2"/>
      <color indexed="9"/>
      <name val="Arial"/>
      <family val="2"/>
    </font>
    <font>
      <b/>
      <i/>
      <sz val="11"/>
      <name val="Calibri"/>
      <family val="2"/>
      <scheme val="minor"/>
    </font>
    <font>
      <b/>
      <i/>
      <sz val="10"/>
      <name val="Calibri"/>
      <family val="2"/>
      <scheme val="minor"/>
    </font>
    <font>
      <b/>
      <sz val="9"/>
      <color theme="4"/>
      <name val="Arial"/>
      <family val="2"/>
    </font>
    <font>
      <u/>
      <sz val="10"/>
      <color theme="4"/>
      <name val="Arial"/>
      <family val="2"/>
    </font>
    <font>
      <i/>
      <sz val="10"/>
      <name val="Calibri"/>
      <family val="2"/>
      <scheme val="minor"/>
    </font>
    <font>
      <sz val="2"/>
      <color indexed="9"/>
      <name val="Calibri"/>
      <family val="2"/>
      <scheme val="minor"/>
    </font>
    <font>
      <b/>
      <sz val="16"/>
      <name val="Arial"/>
      <family val="2"/>
    </font>
    <font>
      <sz val="16"/>
      <name val="Cambria"/>
      <family val="1"/>
      <scheme val="major"/>
    </font>
    <font>
      <b/>
      <sz val="16"/>
      <color theme="4"/>
      <name val="Cambria"/>
      <family val="1"/>
      <scheme val="major"/>
    </font>
    <font>
      <b/>
      <sz val="11"/>
      <color indexed="9"/>
      <name val="Arial"/>
      <family val="2"/>
    </font>
    <font>
      <sz val="12"/>
      <name val="Calibri"/>
      <family val="2"/>
      <scheme val="minor"/>
    </font>
    <font>
      <sz val="11"/>
      <name val="Calibri"/>
      <family val="2"/>
      <scheme val="minor"/>
    </font>
    <font>
      <sz val="6"/>
      <color indexed="9"/>
      <name val="Arial"/>
      <family val="2"/>
    </font>
    <font>
      <b/>
      <sz val="12"/>
      <color indexed="9"/>
      <name val="Arial"/>
      <family val="2"/>
    </font>
    <font>
      <b/>
      <sz val="11"/>
      <name val="Calibri"/>
      <family val="2"/>
      <scheme val="minor"/>
    </font>
    <font>
      <sz val="3"/>
      <color indexed="9"/>
      <name val="Calibri"/>
      <family val="2"/>
      <scheme val="minor"/>
    </font>
    <font>
      <b/>
      <sz val="10"/>
      <name val="Arial"/>
      <family val="2"/>
    </font>
    <font>
      <b/>
      <sz val="26"/>
      <color rgb="FF0000FF"/>
      <name val="Arial"/>
      <family val="2"/>
    </font>
    <font>
      <b/>
      <u/>
      <sz val="12"/>
      <color rgb="FF0000FF"/>
      <name val="Arial"/>
      <family val="2"/>
    </font>
    <font>
      <sz val="10"/>
      <color indexed="8"/>
      <name val="Arial"/>
      <family val="2"/>
      <charset val="1"/>
    </font>
    <font>
      <b/>
      <sz val="10"/>
      <color indexed="8"/>
      <name val="Arial"/>
      <family val="2"/>
    </font>
    <font>
      <b/>
      <sz val="10"/>
      <color indexed="8"/>
      <name val="Arial"/>
      <family val="2"/>
      <charset val="1"/>
    </font>
    <font>
      <b/>
      <sz val="12"/>
      <color indexed="8"/>
      <name val="Arial"/>
      <family val="2"/>
    </font>
    <font>
      <sz val="12"/>
      <color rgb="FF000000"/>
      <name val="Times New Roman"/>
      <family val="1"/>
    </font>
    <font>
      <sz val="12"/>
      <color theme="1"/>
      <name val="Times New Roman"/>
      <family val="1"/>
    </font>
    <font>
      <b/>
      <sz val="12"/>
      <color theme="1"/>
      <name val="Times New Roman"/>
      <family val="1"/>
    </font>
    <font>
      <sz val="12"/>
      <color rgb="FF434343"/>
      <name val="Times New Roman"/>
      <family val="1"/>
    </font>
    <font>
      <sz val="12"/>
      <name val="Times New Roman"/>
      <family val="1"/>
    </font>
    <font>
      <b/>
      <sz val="12"/>
      <color rgb="FF434343"/>
      <name val="Times New Roman"/>
      <family val="1"/>
    </font>
    <font>
      <b/>
      <sz val="16"/>
      <color theme="1"/>
      <name val="Times New Roman"/>
      <family val="1"/>
    </font>
    <font>
      <b/>
      <sz val="22"/>
      <color theme="1"/>
      <name val="Calibri"/>
      <family val="2"/>
      <scheme val="minor"/>
    </font>
    <font>
      <sz val="10"/>
      <color rgb="FF000000"/>
      <name val="Calibri"/>
      <family val="2"/>
    </font>
    <font>
      <b/>
      <sz val="12"/>
      <color rgb="FF00B050"/>
      <name val="Arial"/>
      <family val="2"/>
    </font>
    <font>
      <b/>
      <sz val="10"/>
      <color theme="1"/>
      <name val="Calibri"/>
      <family val="2"/>
      <scheme val="minor"/>
    </font>
    <font>
      <sz val="10"/>
      <name val="Cambria"/>
      <family val="1"/>
      <scheme val="major"/>
    </font>
    <font>
      <b/>
      <sz val="10"/>
      <name val="Cambria"/>
      <family val="1"/>
      <scheme val="major"/>
    </font>
    <font>
      <b/>
      <sz val="12"/>
      <color rgb="FF000000"/>
      <name val="Times New Roman"/>
      <family val="1"/>
    </font>
  </fonts>
  <fills count="22">
    <fill>
      <patternFill patternType="none"/>
    </fill>
    <fill>
      <patternFill patternType="gray125"/>
    </fill>
    <fill>
      <patternFill patternType="solid">
        <fgColor rgb="FFE4E8F3"/>
        <bgColor indexed="64"/>
      </patternFill>
    </fill>
    <fill>
      <patternFill patternType="solid">
        <fgColor rgb="FF3B4E87"/>
        <bgColor indexed="64"/>
      </patternFill>
    </fill>
    <fill>
      <patternFill patternType="solid">
        <fgColor rgb="FFFFFF00"/>
        <bgColor indexed="64"/>
      </patternFill>
    </fill>
    <fill>
      <patternFill patternType="solid">
        <fgColor indexed="9"/>
        <bgColor indexed="64"/>
      </patternFill>
    </fill>
    <fill>
      <patternFill patternType="solid">
        <fgColor theme="4" tint="0.79998168889431442"/>
        <bgColor indexed="64"/>
      </patternFill>
    </fill>
    <fill>
      <patternFill patternType="solid">
        <fgColor theme="0"/>
        <bgColor indexed="64"/>
      </patternFill>
    </fill>
    <fill>
      <patternFill patternType="solid">
        <fgColor theme="0" tint="-0.249977111117893"/>
        <bgColor indexed="64"/>
      </patternFill>
    </fill>
    <fill>
      <patternFill patternType="solid">
        <fgColor theme="4"/>
        <bgColor indexed="64"/>
      </patternFill>
    </fill>
    <fill>
      <patternFill patternType="solid">
        <fgColor theme="0" tint="-4.9989318521683403E-2"/>
        <bgColor indexed="64"/>
      </patternFill>
    </fill>
    <fill>
      <patternFill patternType="solid">
        <fgColor rgb="FF95BE46"/>
        <bgColor rgb="FF95BE46"/>
      </patternFill>
    </fill>
    <fill>
      <patternFill patternType="solid">
        <fgColor theme="9" tint="-0.249977111117893"/>
        <bgColor indexed="64"/>
      </patternFill>
    </fill>
    <fill>
      <patternFill patternType="solid">
        <fgColor theme="0" tint="-0.14999847407452621"/>
        <bgColor indexed="64"/>
      </patternFill>
    </fill>
    <fill>
      <patternFill patternType="solid">
        <fgColor rgb="FF8FB7B4"/>
        <bgColor rgb="FF8FB7B4"/>
      </patternFill>
    </fill>
    <fill>
      <patternFill patternType="solid">
        <fgColor rgb="FFA7DBD8"/>
        <bgColor rgb="FFA7DBD8"/>
      </patternFill>
    </fill>
    <fill>
      <patternFill patternType="solid">
        <fgColor rgb="FFF3F3F3"/>
        <bgColor rgb="FFF3F3F3"/>
      </patternFill>
    </fill>
    <fill>
      <patternFill patternType="solid">
        <fgColor rgb="FFEFEFEF"/>
        <bgColor rgb="FFEFEFEF"/>
      </patternFill>
    </fill>
    <fill>
      <patternFill patternType="solid">
        <fgColor theme="8" tint="0.59999389629810485"/>
        <bgColor indexed="64"/>
      </patternFill>
    </fill>
    <fill>
      <patternFill patternType="solid">
        <fgColor theme="4" tint="0.59999389629810485"/>
        <bgColor indexed="64"/>
      </patternFill>
    </fill>
    <fill>
      <patternFill patternType="solid">
        <fgColor rgb="FF00B0F0"/>
        <bgColor indexed="64"/>
      </patternFill>
    </fill>
    <fill>
      <patternFill patternType="solid">
        <fgColor rgb="FF92D050"/>
        <bgColor indexed="64"/>
      </patternFill>
    </fill>
  </fills>
  <borders count="34">
    <border>
      <left/>
      <right/>
      <top/>
      <bottom/>
      <diagonal/>
    </border>
    <border>
      <left/>
      <right/>
      <top style="thin">
        <color rgb="FF000000"/>
      </top>
      <bottom/>
      <diagonal/>
    </border>
    <border>
      <left/>
      <right style="thin">
        <color rgb="FF000000"/>
      </right>
      <top/>
      <bottom style="thin">
        <color rgb="FF000000"/>
      </bottom>
      <diagonal/>
    </border>
    <border>
      <left style="thin">
        <color rgb="FF000000"/>
      </left>
      <right/>
      <top/>
      <bottom/>
      <diagonal/>
    </border>
    <border>
      <left/>
      <right/>
      <top/>
      <bottom style="thin">
        <color rgb="FF000000"/>
      </bottom>
      <diagonal/>
    </border>
    <border>
      <left/>
      <right/>
      <top style="thin">
        <color rgb="FF000000"/>
      </top>
      <bottom style="thin">
        <color rgb="FF000000"/>
      </bottom>
      <diagonal/>
    </border>
    <border>
      <left style="thin">
        <color rgb="FF000000"/>
      </left>
      <right/>
      <top/>
      <bottom style="thin">
        <color rgb="FF000000"/>
      </bottom>
      <diagonal/>
    </border>
    <border>
      <left/>
      <right style="thin">
        <color rgb="FF000000"/>
      </right>
      <top/>
      <bottom/>
      <diagonal/>
    </border>
    <border>
      <left style="thin">
        <color rgb="FF000000"/>
      </left>
      <right style="thin">
        <color rgb="FF000000"/>
      </right>
      <top style="thin">
        <color rgb="FF000000"/>
      </top>
      <bottom style="thin">
        <color rgb="FF000000"/>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indexed="55"/>
      </left>
      <right style="thin">
        <color indexed="55"/>
      </right>
      <top style="thin">
        <color indexed="55"/>
      </top>
      <bottom style="thin">
        <color indexed="55"/>
      </bottom>
      <diagonal/>
    </border>
    <border>
      <left/>
      <right style="thin">
        <color indexed="55"/>
      </right>
      <top/>
      <bottom style="thin">
        <color indexed="64"/>
      </bottom>
      <diagonal/>
    </border>
    <border>
      <left/>
      <right/>
      <top style="thin">
        <color indexed="64"/>
      </top>
      <bottom/>
      <diagonal/>
    </border>
    <border>
      <left style="thin">
        <color indexed="55"/>
      </left>
      <right style="thin">
        <color indexed="55"/>
      </right>
      <top style="thin">
        <color indexed="55"/>
      </top>
      <bottom style="thin">
        <color indexed="64"/>
      </bottom>
      <diagonal/>
    </border>
    <border>
      <left/>
      <right/>
      <top/>
      <bottom style="thin">
        <color indexed="55"/>
      </bottom>
      <diagonal/>
    </border>
    <border>
      <left/>
      <right/>
      <top/>
      <bottom style="thin">
        <color indexed="64"/>
      </bottom>
      <diagonal/>
    </border>
    <border>
      <left/>
      <right/>
      <top style="thin">
        <color indexed="64"/>
      </top>
      <bottom style="double">
        <color indexed="64"/>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FFFFFF"/>
      </left>
      <right style="thin">
        <color rgb="FFFFFFFF"/>
      </right>
      <top/>
      <bottom style="thin">
        <color rgb="FFFFFFFF"/>
      </bottom>
      <diagonal/>
    </border>
    <border>
      <left/>
      <right style="thin">
        <color rgb="FFFFFFFF"/>
      </right>
      <top/>
      <bottom style="thin">
        <color rgb="FFFFFFFF"/>
      </bottom>
      <diagonal/>
    </border>
    <border>
      <left style="thin">
        <color rgb="FFFFFFFF"/>
      </left>
      <right style="thin">
        <color rgb="FFFFFFFF"/>
      </right>
      <top style="thin">
        <color rgb="FFFFFFFF"/>
      </top>
      <bottom style="thin">
        <color rgb="FFFFFFFF"/>
      </bottom>
      <diagonal/>
    </border>
    <border>
      <left/>
      <right style="thin">
        <color rgb="FFFFFFFF"/>
      </right>
      <top/>
      <bottom/>
      <diagonal/>
    </border>
    <border>
      <left/>
      <right style="thin">
        <color rgb="FFFFFFFF"/>
      </right>
      <top/>
      <bottom style="thin">
        <color rgb="FF8FB7B4"/>
      </bottom>
      <diagonal/>
    </border>
    <border>
      <left style="thin">
        <color indexed="64"/>
      </left>
      <right style="thin">
        <color indexed="64"/>
      </right>
      <top style="thin">
        <color indexed="64"/>
      </top>
      <bottom style="thin">
        <color indexed="64"/>
      </bottom>
      <diagonal/>
    </border>
    <border>
      <left style="thin">
        <color indexed="55"/>
      </left>
      <right style="thin">
        <color indexed="55"/>
      </right>
      <top/>
      <bottom style="thin">
        <color indexed="55"/>
      </bottom>
      <diagonal/>
    </border>
  </borders>
  <cellStyleXfs count="5">
    <xf numFmtId="0" fontId="0" fillId="0" borderId="0"/>
    <xf numFmtId="44" fontId="24" fillId="0" borderId="0" applyFont="0" applyFill="0" applyBorder="0" applyAlignment="0" applyProtection="0"/>
    <xf numFmtId="9" fontId="31" fillId="0" borderId="0" applyFont="0" applyFill="0" applyBorder="0" applyAlignment="0" applyProtection="0"/>
    <xf numFmtId="0" fontId="40" fillId="0" borderId="0" applyNumberFormat="0" applyFill="0" applyBorder="0" applyAlignment="0" applyProtection="0">
      <alignment vertical="top"/>
      <protection locked="0"/>
    </xf>
    <xf numFmtId="0" fontId="73" fillId="0" borderId="0"/>
  </cellStyleXfs>
  <cellXfs count="373">
    <xf numFmtId="0" fontId="0" fillId="0" borderId="0" xfId="0" applyAlignment="1">
      <alignment wrapText="1"/>
    </xf>
    <xf numFmtId="41" fontId="1" fillId="0" borderId="1" xfId="0" applyNumberFormat="1" applyFont="1" applyBorder="1"/>
    <xf numFmtId="0" fontId="2" fillId="0" borderId="1" xfId="0" applyFont="1" applyBorder="1" applyAlignment="1">
      <alignment horizontal="right"/>
    </xf>
    <xf numFmtId="0" fontId="3" fillId="0" borderId="2" xfId="0" applyFont="1" applyBorder="1" applyAlignment="1">
      <alignment horizontal="right"/>
    </xf>
    <xf numFmtId="41" fontId="4" fillId="0" borderId="3" xfId="0" applyNumberFormat="1" applyFont="1" applyBorder="1" applyAlignment="1">
      <alignment horizontal="right"/>
    </xf>
    <xf numFmtId="0" fontId="0" fillId="0" borderId="1" xfId="0" applyBorder="1" applyAlignment="1">
      <alignment wrapText="1"/>
    </xf>
    <xf numFmtId="41" fontId="5" fillId="2" borderId="1" xfId="0" applyNumberFormat="1" applyFont="1" applyFill="1" applyBorder="1"/>
    <xf numFmtId="0" fontId="6" fillId="0" borderId="0" xfId="0" applyFont="1"/>
    <xf numFmtId="0" fontId="8" fillId="0" borderId="0" xfId="0" applyFont="1"/>
    <xf numFmtId="0" fontId="9" fillId="0" borderId="4" xfId="0" applyFont="1" applyBorder="1"/>
    <xf numFmtId="0" fontId="10" fillId="0" borderId="0" xfId="0" applyFont="1"/>
    <xf numFmtId="41" fontId="11" fillId="0" borderId="1" xfId="0" applyNumberFormat="1" applyFont="1" applyBorder="1"/>
    <xf numFmtId="0" fontId="0" fillId="0" borderId="4" xfId="0" applyBorder="1" applyAlignment="1">
      <alignment wrapText="1"/>
    </xf>
    <xf numFmtId="0" fontId="0" fillId="0" borderId="5" xfId="0" applyBorder="1" applyAlignment="1">
      <alignment wrapText="1"/>
    </xf>
    <xf numFmtId="0" fontId="13" fillId="0" borderId="1" xfId="0" applyFont="1" applyBorder="1" applyAlignment="1">
      <alignment horizontal="right"/>
    </xf>
    <xf numFmtId="0" fontId="0" fillId="0" borderId="6" xfId="0" applyBorder="1" applyAlignment="1">
      <alignment wrapText="1"/>
    </xf>
    <xf numFmtId="0" fontId="14" fillId="0" borderId="0" xfId="0" applyFont="1"/>
    <xf numFmtId="0" fontId="17" fillId="0" borderId="2" xfId="0" applyFont="1" applyBorder="1"/>
    <xf numFmtId="0" fontId="18" fillId="3" borderId="4" xfId="0" applyFont="1" applyFill="1" applyBorder="1" applyAlignment="1">
      <alignment horizontal="center"/>
    </xf>
    <xf numFmtId="0" fontId="20" fillId="0" borderId="7" xfId="0" applyFont="1" applyBorder="1"/>
    <xf numFmtId="0" fontId="22" fillId="0" borderId="0" xfId="0" applyFont="1"/>
    <xf numFmtId="41" fontId="23" fillId="0" borderId="8" xfId="0" applyNumberFormat="1" applyFont="1" applyBorder="1"/>
    <xf numFmtId="0" fontId="15" fillId="0" borderId="0" xfId="0" applyFont="1" applyAlignment="1">
      <alignment horizontal="left"/>
    </xf>
    <xf numFmtId="0" fontId="4" fillId="0" borderId="7" xfId="0" applyFont="1" applyBorder="1"/>
    <xf numFmtId="0" fontId="4" fillId="0" borderId="2" xfId="0" applyFont="1" applyBorder="1"/>
    <xf numFmtId="44" fontId="0" fillId="0" borderId="0" xfId="1" applyFont="1" applyAlignment="1">
      <alignment wrapText="1"/>
    </xf>
    <xf numFmtId="44" fontId="0" fillId="0" borderId="4" xfId="1" applyFont="1" applyBorder="1" applyAlignment="1">
      <alignment wrapText="1"/>
    </xf>
    <xf numFmtId="0" fontId="29" fillId="0" borderId="0" xfId="0" applyFont="1" applyAlignment="1" applyProtection="1">
      <alignment vertical="center"/>
      <protection locked="0"/>
    </xf>
    <xf numFmtId="0" fontId="4" fillId="0" borderId="0" xfId="0" applyFont="1" applyAlignment="1">
      <alignment wrapText="1"/>
    </xf>
    <xf numFmtId="41" fontId="1" fillId="0" borderId="8" xfId="0" applyNumberFormat="1" applyFont="1" applyBorder="1"/>
    <xf numFmtId="43" fontId="0" fillId="0" borderId="0" xfId="0" applyNumberFormat="1" applyAlignment="1">
      <alignment wrapText="1"/>
    </xf>
    <xf numFmtId="7" fontId="23" fillId="0" borderId="8" xfId="1" applyNumberFormat="1" applyFont="1" applyBorder="1"/>
    <xf numFmtId="7" fontId="1" fillId="0" borderId="1" xfId="1" applyNumberFormat="1" applyFont="1" applyBorder="1"/>
    <xf numFmtId="7" fontId="0" fillId="0" borderId="4" xfId="1" applyNumberFormat="1" applyFont="1" applyBorder="1" applyAlignment="1">
      <alignment wrapText="1"/>
    </xf>
    <xf numFmtId="7" fontId="5" fillId="2" borderId="1" xfId="1" applyNumberFormat="1" applyFont="1" applyFill="1" applyBorder="1"/>
    <xf numFmtId="7" fontId="23" fillId="0" borderId="5" xfId="1" applyNumberFormat="1" applyFont="1" applyBorder="1"/>
    <xf numFmtId="0" fontId="5" fillId="4" borderId="1" xfId="0" applyFont="1" applyFill="1" applyBorder="1" applyAlignment="1">
      <alignment horizontal="right"/>
    </xf>
    <xf numFmtId="7" fontId="5" fillId="4" borderId="1" xfId="1" applyNumberFormat="1" applyFont="1" applyFill="1" applyBorder="1"/>
    <xf numFmtId="0" fontId="30" fillId="4" borderId="1" xfId="0" applyFont="1" applyFill="1" applyBorder="1" applyAlignment="1">
      <alignment horizontal="right"/>
    </xf>
    <xf numFmtId="7" fontId="30" fillId="4" borderId="1" xfId="1" applyNumberFormat="1" applyFont="1" applyFill="1" applyBorder="1"/>
    <xf numFmtId="41" fontId="23" fillId="0" borderId="8" xfId="1" applyNumberFormat="1" applyFont="1" applyBorder="1"/>
    <xf numFmtId="7" fontId="9" fillId="0" borderId="4" xfId="1" applyNumberFormat="1" applyFont="1" applyBorder="1"/>
    <xf numFmtId="7" fontId="5" fillId="0" borderId="0" xfId="1" applyNumberFormat="1" applyFont="1" applyAlignment="1">
      <alignment wrapText="1"/>
    </xf>
    <xf numFmtId="0" fontId="5" fillId="0" borderId="0" xfId="0" applyFont="1" applyAlignment="1">
      <alignment wrapText="1"/>
    </xf>
    <xf numFmtId="0" fontId="34" fillId="5" borderId="0" xfId="0" applyFont="1" applyFill="1"/>
    <xf numFmtId="0" fontId="34" fillId="0" borderId="0" xfId="0" applyFont="1" applyAlignment="1">
      <alignment horizontal="center"/>
    </xf>
    <xf numFmtId="0" fontId="35" fillId="6" borderId="9" xfId="0" applyFont="1" applyFill="1" applyBorder="1" applyAlignment="1">
      <alignment horizontal="left"/>
    </xf>
    <xf numFmtId="0" fontId="35" fillId="6" borderId="10" xfId="0" applyFont="1" applyFill="1" applyBorder="1"/>
    <xf numFmtId="0" fontId="35" fillId="6" borderId="11" xfId="0" applyFont="1" applyFill="1" applyBorder="1"/>
    <xf numFmtId="15" fontId="35" fillId="6" borderId="11" xfId="0" applyNumberFormat="1" applyFont="1" applyFill="1" applyBorder="1"/>
    <xf numFmtId="0" fontId="34" fillId="7" borderId="0" xfId="0" applyFont="1" applyFill="1"/>
    <xf numFmtId="0" fontId="35" fillId="5" borderId="0" xfId="0" applyFont="1" applyFill="1"/>
    <xf numFmtId="0" fontId="34" fillId="6" borderId="13" xfId="0" applyFont="1" applyFill="1" applyBorder="1" applyAlignment="1">
      <alignment horizontal="center" vertical="center"/>
    </xf>
    <xf numFmtId="0" fontId="34" fillId="6" borderId="13" xfId="0" applyFont="1" applyFill="1" applyBorder="1" applyAlignment="1">
      <alignment horizontal="center" vertical="center" wrapText="1"/>
    </xf>
    <xf numFmtId="0" fontId="34" fillId="6" borderId="13" xfId="0" applyFont="1" applyFill="1" applyBorder="1" applyAlignment="1">
      <alignment horizontal="center" wrapText="1"/>
    </xf>
    <xf numFmtId="0" fontId="34" fillId="5" borderId="13" xfId="0" applyFont="1" applyFill="1" applyBorder="1"/>
    <xf numFmtId="0" fontId="34" fillId="5" borderId="13" xfId="0" applyFont="1" applyFill="1" applyBorder="1" applyAlignment="1">
      <alignment horizontal="center"/>
    </xf>
    <xf numFmtId="1" fontId="34" fillId="5" borderId="13" xfId="0" applyNumberFormat="1" applyFont="1" applyFill="1" applyBorder="1" applyAlignment="1">
      <alignment horizontal="center"/>
    </xf>
    <xf numFmtId="44" fontId="34" fillId="5" borderId="13" xfId="1" applyFont="1" applyFill="1" applyBorder="1" applyAlignment="1">
      <alignment horizontal="center"/>
    </xf>
    <xf numFmtId="164" fontId="34" fillId="5" borderId="13" xfId="1" applyNumberFormat="1" applyFont="1" applyFill="1" applyBorder="1" applyAlignment="1">
      <alignment horizontal="left"/>
    </xf>
    <xf numFmtId="44" fontId="34" fillId="5" borderId="14" xfId="1" applyFont="1" applyFill="1" applyBorder="1" applyAlignment="1">
      <alignment horizontal="center"/>
    </xf>
    <xf numFmtId="1" fontId="34" fillId="6" borderId="13" xfId="0" applyNumberFormat="1" applyFont="1" applyFill="1" applyBorder="1" applyAlignment="1">
      <alignment horizontal="center"/>
    </xf>
    <xf numFmtId="164" fontId="34" fillId="6" borderId="13" xfId="1" applyNumberFormat="1" applyFont="1" applyFill="1" applyBorder="1" applyAlignment="1">
      <alignment horizontal="left"/>
    </xf>
    <xf numFmtId="0" fontId="37" fillId="0" borderId="0" xfId="0" applyFont="1" applyAlignment="1" applyProtection="1">
      <alignment vertical="center"/>
      <protection locked="0"/>
    </xf>
    <xf numFmtId="0" fontId="36" fillId="0" borderId="0" xfId="0" applyFont="1" applyAlignment="1">
      <alignment vertical="center"/>
    </xf>
    <xf numFmtId="0" fontId="38" fillId="0" borderId="0" xfId="0" applyFont="1" applyAlignment="1" applyProtection="1">
      <alignment vertical="center"/>
      <protection locked="0"/>
    </xf>
    <xf numFmtId="0" fontId="39" fillId="0" borderId="0" xfId="0" applyFont="1" applyAlignment="1" applyProtection="1">
      <alignment horizontal="right" vertical="center"/>
      <protection locked="0"/>
    </xf>
    <xf numFmtId="0" fontId="29" fillId="0" borderId="0" xfId="0" applyFont="1" applyAlignment="1">
      <alignment vertical="center"/>
    </xf>
    <xf numFmtId="0" fontId="40" fillId="0" borderId="0" xfId="3" applyAlignment="1" applyProtection="1">
      <alignment vertical="center"/>
    </xf>
    <xf numFmtId="0" fontId="41" fillId="0" borderId="0" xfId="0" applyFont="1" applyAlignment="1">
      <alignment vertical="center"/>
    </xf>
    <xf numFmtId="0" fontId="42" fillId="9" borderId="0" xfId="0" applyFont="1" applyFill="1" applyAlignment="1" applyProtection="1">
      <alignment horizontal="center" vertical="center"/>
      <protection locked="0"/>
    </xf>
    <xf numFmtId="0" fontId="43" fillId="9" borderId="0" xfId="0" applyFont="1" applyFill="1" applyAlignment="1" applyProtection="1">
      <alignment horizontal="center" vertical="center" shrinkToFit="1"/>
      <protection locked="0"/>
    </xf>
    <xf numFmtId="0" fontId="44" fillId="9" borderId="0" xfId="0" applyFont="1" applyFill="1" applyAlignment="1" applyProtection="1">
      <alignment horizontal="center" vertical="center"/>
      <protection locked="0"/>
    </xf>
    <xf numFmtId="0" fontId="45" fillId="0" borderId="0" xfId="0" applyFont="1" applyAlignment="1">
      <alignment vertical="center"/>
    </xf>
    <xf numFmtId="0" fontId="46" fillId="0" borderId="0" xfId="0" applyFont="1" applyAlignment="1">
      <alignment vertical="center"/>
    </xf>
    <xf numFmtId="41" fontId="29" fillId="0" borderId="15" xfId="1" applyNumberFormat="1" applyFont="1" applyBorder="1" applyAlignment="1" applyProtection="1">
      <alignment vertical="center"/>
      <protection locked="0"/>
    </xf>
    <xf numFmtId="165" fontId="29" fillId="0" borderId="0" xfId="2" applyNumberFormat="1" applyFont="1" applyFill="1" applyBorder="1" applyAlignment="1" applyProtection="1">
      <alignment horizontal="right" vertical="center"/>
    </xf>
    <xf numFmtId="0" fontId="29" fillId="0" borderId="16" xfId="0" applyFont="1" applyBorder="1" applyAlignment="1" applyProtection="1">
      <alignment vertical="center"/>
      <protection locked="0"/>
    </xf>
    <xf numFmtId="0" fontId="46" fillId="0" borderId="0" xfId="0" applyFont="1" applyAlignment="1">
      <alignment horizontal="right" vertical="center"/>
    </xf>
    <xf numFmtId="42" fontId="46" fillId="0" borderId="17" xfId="0" applyNumberFormat="1" applyFont="1" applyBorder="1" applyAlignment="1">
      <alignment vertical="center"/>
    </xf>
    <xf numFmtId="41" fontId="29" fillId="0" borderId="0" xfId="2" applyNumberFormat="1" applyFont="1" applyFill="1" applyBorder="1" applyAlignment="1" applyProtection="1">
      <alignment horizontal="right" vertical="center"/>
    </xf>
    <xf numFmtId="0" fontId="46" fillId="6" borderId="17" xfId="0" applyFont="1" applyFill="1" applyBorder="1" applyAlignment="1">
      <alignment vertical="center"/>
    </xf>
    <xf numFmtId="42" fontId="46" fillId="6" borderId="17" xfId="0" applyNumberFormat="1" applyFont="1" applyFill="1" applyBorder="1" applyAlignment="1">
      <alignment vertical="center"/>
    </xf>
    <xf numFmtId="165" fontId="29" fillId="6" borderId="17" xfId="2" applyNumberFormat="1" applyFont="1" applyFill="1" applyBorder="1" applyAlignment="1" applyProtection="1">
      <alignment horizontal="right" vertical="center"/>
    </xf>
    <xf numFmtId="0" fontId="29" fillId="6" borderId="17" xfId="0" applyFont="1" applyFill="1" applyBorder="1" applyAlignment="1">
      <alignment vertical="center"/>
    </xf>
    <xf numFmtId="0" fontId="46" fillId="0" borderId="0" xfId="0" applyFont="1" applyAlignment="1" applyProtection="1">
      <alignment vertical="center"/>
      <protection locked="0"/>
    </xf>
    <xf numFmtId="42" fontId="47" fillId="6" borderId="17" xfId="0" applyNumberFormat="1" applyFont="1" applyFill="1" applyBorder="1" applyAlignment="1">
      <alignment vertical="center"/>
    </xf>
    <xf numFmtId="0" fontId="48" fillId="0" borderId="0" xfId="0" applyFont="1" applyAlignment="1">
      <alignment horizontal="right" vertical="center"/>
    </xf>
    <xf numFmtId="0" fontId="42" fillId="9" borderId="0" xfId="0" applyFont="1" applyFill="1" applyAlignment="1" applyProtection="1">
      <alignment vertical="center"/>
      <protection locked="0"/>
    </xf>
    <xf numFmtId="41" fontId="29" fillId="0" borderId="18" xfId="1" applyNumberFormat="1" applyFont="1" applyBorder="1" applyAlignment="1" applyProtection="1">
      <alignment vertical="center"/>
      <protection locked="0"/>
    </xf>
    <xf numFmtId="42" fontId="46" fillId="0" borderId="0" xfId="0" applyNumberFormat="1" applyFont="1" applyAlignment="1">
      <alignment vertical="center"/>
    </xf>
    <xf numFmtId="42" fontId="29" fillId="0" borderId="19" xfId="0" applyNumberFormat="1" applyFont="1" applyBorder="1" applyAlignment="1">
      <alignment vertical="center"/>
    </xf>
    <xf numFmtId="0" fontId="29" fillId="0" borderId="20" xfId="0" applyFont="1" applyBorder="1" applyAlignment="1">
      <alignment vertical="center"/>
    </xf>
    <xf numFmtId="41" fontId="29" fillId="6" borderId="17" xfId="2" applyNumberFormat="1" applyFont="1" applyFill="1" applyBorder="1" applyAlignment="1" applyProtection="1">
      <alignment horizontal="right" vertical="center"/>
    </xf>
    <xf numFmtId="42" fontId="29" fillId="0" borderId="21" xfId="0" applyNumberFormat="1" applyFont="1" applyBorder="1" applyAlignment="1">
      <alignment vertical="center"/>
    </xf>
    <xf numFmtId="41" fontId="48" fillId="0" borderId="0" xfId="2" applyNumberFormat="1" applyFont="1" applyFill="1" applyBorder="1" applyAlignment="1" applyProtection="1">
      <alignment horizontal="right" vertical="center"/>
    </xf>
    <xf numFmtId="0" fontId="36" fillId="0" borderId="0" xfId="0" applyFont="1"/>
    <xf numFmtId="0" fontId="49" fillId="0" borderId="0" xfId="0" applyFont="1" applyAlignment="1" applyProtection="1">
      <alignment vertical="center"/>
      <protection locked="0"/>
    </xf>
    <xf numFmtId="0" fontId="50" fillId="0" borderId="0" xfId="0" applyFont="1" applyAlignment="1" applyProtection="1">
      <alignment vertical="center"/>
      <protection locked="0"/>
    </xf>
    <xf numFmtId="0" fontId="51" fillId="0" borderId="0" xfId="0" applyFont="1" applyAlignment="1">
      <alignment horizontal="right" vertical="center"/>
    </xf>
    <xf numFmtId="0" fontId="36" fillId="0" borderId="0" xfId="0" applyFont="1" applyAlignment="1">
      <alignment horizontal="left" vertical="center"/>
    </xf>
    <xf numFmtId="0" fontId="29" fillId="0" borderId="0" xfId="0" applyFont="1" applyAlignment="1" applyProtection="1">
      <alignment horizontal="left" vertical="center"/>
      <protection locked="0"/>
    </xf>
    <xf numFmtId="14" fontId="46" fillId="0" borderId="0" xfId="0" applyNumberFormat="1" applyFont="1" applyAlignment="1" applyProtection="1">
      <alignment horizontal="center" vertical="center"/>
      <protection locked="0"/>
    </xf>
    <xf numFmtId="0" fontId="52" fillId="9" borderId="0" xfId="0" applyFont="1" applyFill="1" applyAlignment="1">
      <alignment vertical="center"/>
    </xf>
    <xf numFmtId="0" fontId="52" fillId="9" borderId="0" xfId="0" applyFont="1" applyFill="1" applyAlignment="1" applyProtection="1">
      <alignment vertical="center"/>
      <protection locked="0"/>
    </xf>
    <xf numFmtId="0" fontId="53" fillId="0" borderId="0" xfId="0" applyFont="1" applyAlignment="1">
      <alignment vertical="center"/>
    </xf>
    <xf numFmtId="0" fontId="54" fillId="6" borderId="0" xfId="0" applyFont="1" applyFill="1" applyAlignment="1">
      <alignment vertical="center"/>
    </xf>
    <xf numFmtId="0" fontId="55" fillId="6" borderId="0" xfId="0" applyFont="1" applyFill="1" applyAlignment="1">
      <alignment vertical="center"/>
    </xf>
    <xf numFmtId="41" fontId="29" fillId="6" borderId="0" xfId="1" applyNumberFormat="1" applyFont="1" applyFill="1" applyAlignment="1" applyProtection="1">
      <alignment vertical="center"/>
    </xf>
    <xf numFmtId="0" fontId="56" fillId="0" borderId="0" xfId="0" applyFont="1" applyAlignment="1">
      <alignment vertical="center"/>
    </xf>
    <xf numFmtId="41" fontId="29" fillId="0" borderId="0" xfId="1" applyNumberFormat="1" applyFont="1" applyAlignment="1" applyProtection="1">
      <alignment vertical="center"/>
      <protection locked="0"/>
    </xf>
    <xf numFmtId="0" fontId="57" fillId="0" borderId="0" xfId="3" applyFont="1" applyFill="1" applyAlignment="1" applyProtection="1"/>
    <xf numFmtId="0" fontId="58" fillId="0" borderId="0" xfId="0" applyFont="1" applyAlignment="1">
      <alignment horizontal="right" vertical="center"/>
    </xf>
    <xf numFmtId="42" fontId="29" fillId="10" borderId="17" xfId="1" applyNumberFormat="1" applyFont="1" applyFill="1" applyBorder="1" applyAlignment="1" applyProtection="1">
      <alignment vertical="center"/>
    </xf>
    <xf numFmtId="0" fontId="47" fillId="10" borderId="0" xfId="0" applyFont="1" applyFill="1" applyAlignment="1">
      <alignment vertical="center"/>
    </xf>
    <xf numFmtId="42" fontId="47" fillId="6" borderId="21" xfId="0" applyNumberFormat="1" applyFont="1" applyFill="1" applyBorder="1" applyAlignment="1">
      <alignment vertical="center"/>
    </xf>
    <xf numFmtId="0" fontId="53" fillId="0" borderId="0" xfId="0" applyFont="1" applyAlignment="1">
      <alignment horizontal="right" vertical="center"/>
    </xf>
    <xf numFmtId="42" fontId="36" fillId="0" borderId="0" xfId="0" applyNumberFormat="1" applyFont="1" applyAlignment="1">
      <alignment vertical="center"/>
    </xf>
    <xf numFmtId="0" fontId="59" fillId="0" borderId="0" xfId="0" applyFont="1" applyAlignment="1">
      <alignment horizontal="right" vertical="center"/>
    </xf>
    <xf numFmtId="0" fontId="46" fillId="10" borderId="0" xfId="0" applyFont="1" applyFill="1" applyAlignment="1">
      <alignment vertical="center"/>
    </xf>
    <xf numFmtId="2" fontId="29" fillId="10" borderId="0" xfId="2" applyNumberFormat="1" applyFont="1" applyFill="1" applyAlignment="1" applyProtection="1">
      <alignment vertical="center"/>
    </xf>
    <xf numFmtId="41" fontId="29" fillId="10" borderId="0" xfId="1" applyNumberFormat="1" applyFont="1" applyFill="1" applyAlignment="1" applyProtection="1">
      <alignment vertical="center"/>
    </xf>
    <xf numFmtId="0" fontId="60" fillId="0" borderId="0" xfId="0" applyFont="1" applyAlignment="1">
      <alignment vertical="center"/>
    </xf>
    <xf numFmtId="0" fontId="45" fillId="0" borderId="0" xfId="0" applyFont="1" applyAlignment="1">
      <alignment horizontal="right" vertical="center"/>
    </xf>
    <xf numFmtId="0" fontId="29" fillId="0" borderId="20" xfId="0" applyFont="1" applyBorder="1" applyAlignment="1" applyProtection="1">
      <alignment vertical="center"/>
      <protection locked="0"/>
    </xf>
    <xf numFmtId="166" fontId="29" fillId="0" borderId="22" xfId="0" applyNumberFormat="1" applyFont="1" applyBorder="1" applyAlignment="1" applyProtection="1">
      <alignment vertical="center"/>
      <protection locked="0"/>
    </xf>
    <xf numFmtId="38" fontId="29" fillId="0" borderId="0" xfId="1" applyNumberFormat="1" applyFont="1" applyBorder="1" applyAlignment="1" applyProtection="1">
      <alignment vertical="center"/>
    </xf>
    <xf numFmtId="38" fontId="29" fillId="0" borderId="0" xfId="1" applyNumberFormat="1" applyFont="1" applyFill="1" applyBorder="1" applyAlignment="1" applyProtection="1">
      <alignment vertical="center"/>
    </xf>
    <xf numFmtId="38" fontId="29" fillId="0" borderId="15" xfId="1" applyNumberFormat="1" applyFont="1" applyBorder="1" applyAlignment="1" applyProtection="1">
      <alignment vertical="center"/>
      <protection locked="0"/>
    </xf>
    <xf numFmtId="0" fontId="70" fillId="0" borderId="0" xfId="0" applyFont="1"/>
    <xf numFmtId="0" fontId="0" fillId="0" borderId="0" xfId="0"/>
    <xf numFmtId="0" fontId="70" fillId="11" borderId="23" xfId="0" applyFont="1" applyFill="1" applyBorder="1" applyAlignment="1">
      <alignment horizontal="center"/>
    </xf>
    <xf numFmtId="0" fontId="70" fillId="11" borderId="1" xfId="0" applyFont="1" applyFill="1" applyBorder="1" applyAlignment="1">
      <alignment horizontal="center" wrapText="1"/>
    </xf>
    <xf numFmtId="0" fontId="70" fillId="11" borderId="1" xfId="0" applyFont="1" applyFill="1" applyBorder="1" applyAlignment="1">
      <alignment horizontal="center"/>
    </xf>
    <xf numFmtId="0" fontId="70" fillId="11" borderId="24" xfId="0" applyFont="1" applyFill="1" applyBorder="1" applyAlignment="1">
      <alignment horizontal="center"/>
    </xf>
    <xf numFmtId="168" fontId="36" fillId="0" borderId="6" xfId="0" applyNumberFormat="1" applyFont="1" applyBorder="1" applyAlignment="1">
      <alignment horizontal="center"/>
    </xf>
    <xf numFmtId="168" fontId="36" fillId="0" borderId="4" xfId="0" applyNumberFormat="1" applyFont="1" applyBorder="1" applyAlignment="1">
      <alignment horizontal="center"/>
    </xf>
    <xf numFmtId="4" fontId="36" fillId="0" borderId="2" xfId="0" applyNumberFormat="1" applyFont="1" applyBorder="1" applyAlignment="1">
      <alignment horizontal="center"/>
    </xf>
    <xf numFmtId="0" fontId="70" fillId="11" borderId="25" xfId="0" applyFont="1" applyFill="1" applyBorder="1" applyAlignment="1">
      <alignment wrapText="1"/>
    </xf>
    <xf numFmtId="0" fontId="70" fillId="11" borderId="25" xfId="0" applyFont="1" applyFill="1" applyBorder="1" applyAlignment="1">
      <alignment horizontal="center"/>
    </xf>
    <xf numFmtId="0" fontId="70" fillId="11" borderId="25" xfId="0" applyFont="1" applyFill="1" applyBorder="1"/>
    <xf numFmtId="0" fontId="70" fillId="11" borderId="23" xfId="0" applyFont="1" applyFill="1" applyBorder="1" applyAlignment="1">
      <alignment wrapText="1"/>
    </xf>
    <xf numFmtId="0" fontId="70" fillId="11" borderId="23" xfId="0" applyFont="1" applyFill="1" applyBorder="1"/>
    <xf numFmtId="0" fontId="70" fillId="11" borderId="24" xfId="0" applyFont="1" applyFill="1" applyBorder="1"/>
    <xf numFmtId="0" fontId="36" fillId="0" borderId="3" xfId="0" applyFont="1" applyBorder="1"/>
    <xf numFmtId="168" fontId="36" fillId="0" borderId="7" xfId="0" applyNumberFormat="1" applyFont="1" applyBorder="1"/>
    <xf numFmtId="168" fontId="0" fillId="0" borderId="0" xfId="0" applyNumberFormat="1"/>
    <xf numFmtId="0" fontId="73" fillId="0" borderId="0" xfId="4" applyAlignment="1">
      <alignment vertical="top" wrapText="1"/>
    </xf>
    <xf numFmtId="0" fontId="73" fillId="0" borderId="0" xfId="4"/>
    <xf numFmtId="0" fontId="73" fillId="12" borderId="0" xfId="4" applyFill="1" applyAlignment="1">
      <alignment vertical="top"/>
    </xf>
    <xf numFmtId="168" fontId="24" fillId="12" borderId="0" xfId="1" applyNumberFormat="1" applyFill="1" applyAlignment="1">
      <alignment horizontal="center" vertical="top"/>
    </xf>
    <xf numFmtId="0" fontId="0" fillId="12" borderId="0" xfId="0" applyFill="1"/>
    <xf numFmtId="0" fontId="73" fillId="12" borderId="0" xfId="4" applyFill="1"/>
    <xf numFmtId="0" fontId="5" fillId="13" borderId="0" xfId="4" applyFont="1" applyFill="1" applyAlignment="1">
      <alignment vertical="top"/>
    </xf>
    <xf numFmtId="0" fontId="74" fillId="13" borderId="0" xfId="4" applyFont="1" applyFill="1" applyAlignment="1">
      <alignment vertical="top" wrapText="1"/>
    </xf>
    <xf numFmtId="168" fontId="24" fillId="13" borderId="0" xfId="1" applyNumberFormat="1" applyFill="1" applyAlignment="1">
      <alignment horizontal="center" vertical="top"/>
    </xf>
    <xf numFmtId="0" fontId="74" fillId="13" borderId="0" xfId="4" applyFont="1" applyFill="1"/>
    <xf numFmtId="0" fontId="74" fillId="13" borderId="0" xfId="4" applyFont="1" applyFill="1" applyAlignment="1">
      <alignment vertical="top"/>
    </xf>
    <xf numFmtId="168" fontId="24" fillId="0" borderId="0" xfId="1" applyNumberFormat="1" applyAlignment="1">
      <alignment horizontal="center" vertical="top"/>
    </xf>
    <xf numFmtId="0" fontId="75" fillId="0" borderId="0" xfId="4" applyFont="1" applyAlignment="1">
      <alignment vertical="top" wrapText="1"/>
    </xf>
    <xf numFmtId="0" fontId="76" fillId="13" borderId="0" xfId="4" applyFont="1" applyFill="1" applyAlignment="1">
      <alignment vertical="top"/>
    </xf>
    <xf numFmtId="0" fontId="76" fillId="13" borderId="0" xfId="4" applyFont="1" applyFill="1" applyAlignment="1">
      <alignment vertical="top" wrapText="1"/>
    </xf>
    <xf numFmtId="168" fontId="35" fillId="13" borderId="0" xfId="1" applyNumberFormat="1" applyFont="1" applyFill="1" applyAlignment="1">
      <alignment horizontal="center" vertical="top"/>
    </xf>
    <xf numFmtId="0" fontId="76" fillId="13" borderId="0" xfId="4" applyFont="1" applyFill="1"/>
    <xf numFmtId="4" fontId="24" fillId="0" borderId="0" xfId="1" applyNumberFormat="1" applyAlignment="1">
      <alignment horizontal="center" vertical="top"/>
    </xf>
    <xf numFmtId="0" fontId="75" fillId="0" borderId="0" xfId="4" applyFont="1" applyAlignment="1">
      <alignment vertical="top"/>
    </xf>
    <xf numFmtId="169" fontId="24" fillId="0" borderId="0" xfId="1" applyNumberFormat="1" applyAlignment="1">
      <alignment horizontal="center" vertical="top"/>
    </xf>
    <xf numFmtId="0" fontId="77" fillId="0" borderId="0" xfId="0" applyFont="1" applyAlignment="1">
      <alignment horizontal="center"/>
    </xf>
    <xf numFmtId="0" fontId="78" fillId="0" borderId="0" xfId="0" applyFont="1" applyAlignment="1">
      <alignment horizontal="center"/>
    </xf>
    <xf numFmtId="6" fontId="77" fillId="0" borderId="0" xfId="0" applyNumberFormat="1" applyFont="1" applyAlignment="1">
      <alignment horizontal="center"/>
    </xf>
    <xf numFmtId="0" fontId="79" fillId="14" borderId="27" xfId="0" applyFont="1" applyFill="1" applyBorder="1" applyAlignment="1">
      <alignment horizontal="center"/>
    </xf>
    <xf numFmtId="0" fontId="79" fillId="14" borderId="28" xfId="0" applyFont="1" applyFill="1" applyBorder="1" applyAlignment="1">
      <alignment horizontal="center"/>
    </xf>
    <xf numFmtId="0" fontId="79" fillId="15" borderId="27" xfId="0" applyFont="1" applyFill="1" applyBorder="1" applyAlignment="1">
      <alignment horizontal="center"/>
    </xf>
    <xf numFmtId="0" fontId="79" fillId="15" borderId="28" xfId="0" applyFont="1" applyFill="1" applyBorder="1" applyAlignment="1">
      <alignment horizontal="center"/>
    </xf>
    <xf numFmtId="0" fontId="80" fillId="16" borderId="27" xfId="0" applyFont="1" applyFill="1" applyBorder="1" applyAlignment="1">
      <alignment horizontal="center"/>
    </xf>
    <xf numFmtId="168" fontId="78" fillId="10" borderId="0" xfId="0" applyNumberFormat="1" applyFont="1" applyFill="1" applyAlignment="1">
      <alignment horizontal="center"/>
    </xf>
    <xf numFmtId="0" fontId="80" fillId="17" borderId="27" xfId="0" applyFont="1" applyFill="1" applyBorder="1" applyAlignment="1">
      <alignment horizontal="center"/>
    </xf>
    <xf numFmtId="0" fontId="81" fillId="0" borderId="27" xfId="0" applyFont="1" applyBorder="1" applyAlignment="1">
      <alignment horizontal="center"/>
    </xf>
    <xf numFmtId="0" fontId="81" fillId="0" borderId="28" xfId="0" applyFont="1" applyBorder="1" applyAlignment="1">
      <alignment horizontal="center"/>
    </xf>
    <xf numFmtId="0" fontId="78" fillId="0" borderId="28" xfId="0" applyFont="1" applyBorder="1" applyAlignment="1">
      <alignment horizontal="center"/>
    </xf>
    <xf numFmtId="0" fontId="82" fillId="18" borderId="28" xfId="0" applyFont="1" applyFill="1" applyBorder="1" applyAlignment="1">
      <alignment horizontal="center" wrapText="1"/>
    </xf>
    <xf numFmtId="168" fontId="78" fillId="18" borderId="28" xfId="0" applyNumberFormat="1" applyFont="1" applyFill="1" applyBorder="1" applyAlignment="1">
      <alignment horizontal="center"/>
    </xf>
    <xf numFmtId="0" fontId="82" fillId="19" borderId="28" xfId="0" applyFont="1" applyFill="1" applyBorder="1" applyAlignment="1">
      <alignment horizontal="center" wrapText="1"/>
    </xf>
    <xf numFmtId="168" fontId="78" fillId="19" borderId="28" xfId="0" applyNumberFormat="1" applyFont="1" applyFill="1" applyBorder="1" applyAlignment="1">
      <alignment horizontal="center"/>
    </xf>
    <xf numFmtId="0" fontId="82" fillId="0" borderId="28" xfId="0" applyFont="1" applyBorder="1" applyAlignment="1">
      <alignment horizontal="center"/>
    </xf>
    <xf numFmtId="168" fontId="78" fillId="0" borderId="28" xfId="0" applyNumberFormat="1" applyFont="1" applyBorder="1" applyAlignment="1">
      <alignment horizontal="center"/>
    </xf>
    <xf numFmtId="0" fontId="81" fillId="0" borderId="30" xfId="0" applyFont="1" applyBorder="1" applyAlignment="1">
      <alignment horizontal="center"/>
    </xf>
    <xf numFmtId="0" fontId="82" fillId="0" borderId="31" xfId="0" applyFont="1" applyBorder="1" applyAlignment="1">
      <alignment horizontal="center"/>
    </xf>
    <xf numFmtId="168" fontId="78" fillId="0" borderId="31" xfId="0" applyNumberFormat="1" applyFont="1" applyBorder="1" applyAlignment="1">
      <alignment horizontal="center"/>
    </xf>
    <xf numFmtId="168" fontId="83" fillId="0" borderId="28" xfId="0" applyNumberFormat="1" applyFont="1" applyBorder="1" applyAlignment="1">
      <alignment horizontal="center"/>
    </xf>
    <xf numFmtId="0" fontId="0" fillId="0" borderId="0" xfId="0" applyAlignment="1">
      <alignment horizontal="left" vertical="top" wrapText="1"/>
    </xf>
    <xf numFmtId="0" fontId="32" fillId="0" borderId="32" xfId="0" applyFont="1" applyBorder="1"/>
    <xf numFmtId="168" fontId="0" fillId="0" borderId="32" xfId="0" applyNumberFormat="1" applyBorder="1" applyAlignment="1">
      <alignment horizontal="center"/>
    </xf>
    <xf numFmtId="0" fontId="0" fillId="0" borderId="32" xfId="0" applyBorder="1" applyAlignment="1">
      <alignment horizontal="center"/>
    </xf>
    <xf numFmtId="0" fontId="32" fillId="0" borderId="0" xfId="0" applyFont="1"/>
    <xf numFmtId="0" fontId="0" fillId="0" borderId="0" xfId="0" applyAlignment="1">
      <alignment horizontal="center"/>
    </xf>
    <xf numFmtId="168" fontId="0" fillId="0" borderId="0" xfId="0" applyNumberFormat="1" applyAlignment="1">
      <alignment horizontal="center"/>
    </xf>
    <xf numFmtId="0" fontId="32" fillId="0" borderId="0" xfId="0" applyFont="1" applyAlignment="1">
      <alignment horizontal="left" vertical="center" indent="1"/>
    </xf>
    <xf numFmtId="0" fontId="32" fillId="20" borderId="32" xfId="0" applyFont="1" applyFill="1" applyBorder="1"/>
    <xf numFmtId="170" fontId="32" fillId="0" borderId="32" xfId="2" applyNumberFormat="1" applyFont="1" applyBorder="1" applyAlignment="1">
      <alignment horizontal="center"/>
    </xf>
    <xf numFmtId="0" fontId="32" fillId="7" borderId="0" xfId="0" applyFont="1" applyFill="1"/>
    <xf numFmtId="170" fontId="32" fillId="0" borderId="0" xfId="2" applyNumberFormat="1" applyFont="1" applyBorder="1" applyAlignment="1">
      <alignment horizontal="center"/>
    </xf>
    <xf numFmtId="0" fontId="0" fillId="0" borderId="32" xfId="0" applyBorder="1"/>
    <xf numFmtId="0" fontId="0" fillId="0" borderId="0" xfId="0" applyAlignment="1">
      <alignment horizontal="left" vertical="top" wrapText="1"/>
    </xf>
    <xf numFmtId="0" fontId="73" fillId="0" borderId="0" xfId="4" applyAlignment="1">
      <alignment vertical="top"/>
    </xf>
    <xf numFmtId="0" fontId="77" fillId="0" borderId="0" xfId="0" applyFont="1"/>
    <xf numFmtId="1" fontId="34" fillId="21" borderId="13" xfId="0" applyNumberFormat="1" applyFont="1" applyFill="1" applyBorder="1" applyAlignment="1" applyProtection="1">
      <alignment horizontal="center"/>
    </xf>
    <xf numFmtId="0" fontId="34" fillId="5" borderId="13" xfId="0" applyFont="1" applyFill="1" applyBorder="1" applyProtection="1">
      <protection locked="0"/>
    </xf>
    <xf numFmtId="0" fontId="34" fillId="5" borderId="13" xfId="0" applyFont="1" applyFill="1" applyBorder="1" applyAlignment="1" applyProtection="1">
      <alignment horizontal="center"/>
      <protection locked="0"/>
    </xf>
    <xf numFmtId="44" fontId="34" fillId="5" borderId="13" xfId="1" applyFont="1" applyFill="1" applyBorder="1" applyAlignment="1" applyProtection="1">
      <alignment horizontal="center"/>
      <protection locked="0"/>
    </xf>
    <xf numFmtId="0" fontId="0" fillId="0" borderId="0" xfId="0" applyAlignment="1" applyProtection="1">
      <alignment wrapText="1"/>
    </xf>
    <xf numFmtId="0" fontId="18" fillId="3" borderId="4" xfId="0" applyFont="1" applyFill="1" applyBorder="1" applyAlignment="1" applyProtection="1">
      <alignment horizontal="center"/>
    </xf>
    <xf numFmtId="0" fontId="0" fillId="0" borderId="5" xfId="0" applyBorder="1" applyAlignment="1" applyProtection="1">
      <alignment wrapText="1"/>
    </xf>
    <xf numFmtId="0" fontId="2" fillId="0" borderId="1" xfId="0" applyFont="1" applyBorder="1" applyAlignment="1" applyProtection="1">
      <alignment horizontal="right"/>
    </xf>
    <xf numFmtId="0" fontId="20" fillId="0" borderId="7" xfId="0" applyFont="1" applyBorder="1" applyProtection="1"/>
    <xf numFmtId="7" fontId="23" fillId="0" borderId="8" xfId="1" applyNumberFormat="1" applyFont="1" applyBorder="1" applyProtection="1"/>
    <xf numFmtId="41" fontId="4" fillId="0" borderId="3" xfId="0" applyNumberFormat="1" applyFont="1" applyBorder="1" applyAlignment="1" applyProtection="1">
      <alignment horizontal="right"/>
    </xf>
    <xf numFmtId="0" fontId="10" fillId="0" borderId="0" xfId="0" applyFont="1" applyProtection="1"/>
    <xf numFmtId="0" fontId="17" fillId="0" borderId="2" xfId="0" applyFont="1" applyBorder="1" applyProtection="1"/>
    <xf numFmtId="0" fontId="13" fillId="0" borderId="1" xfId="0" applyFont="1" applyBorder="1" applyAlignment="1" applyProtection="1">
      <alignment horizontal="right"/>
    </xf>
    <xf numFmtId="7" fontId="1" fillId="0" borderId="1" xfId="1" applyNumberFormat="1" applyFont="1" applyBorder="1" applyProtection="1"/>
    <xf numFmtId="41" fontId="1" fillId="0" borderId="1" xfId="0" applyNumberFormat="1" applyFont="1" applyBorder="1" applyProtection="1"/>
    <xf numFmtId="44" fontId="0" fillId="0" borderId="0" xfId="1" applyFont="1" applyAlignment="1" applyProtection="1">
      <alignment wrapText="1"/>
    </xf>
    <xf numFmtId="44" fontId="0" fillId="0" borderId="4" xfId="1" applyFont="1" applyBorder="1" applyAlignment="1" applyProtection="1">
      <alignment wrapText="1"/>
    </xf>
    <xf numFmtId="0" fontId="0" fillId="0" borderId="4" xfId="0" applyBorder="1" applyAlignment="1" applyProtection="1">
      <alignment wrapText="1"/>
    </xf>
    <xf numFmtId="0" fontId="4" fillId="0" borderId="2" xfId="0" applyFont="1" applyBorder="1" applyProtection="1"/>
    <xf numFmtId="0" fontId="4" fillId="0" borderId="7" xfId="0" applyFont="1" applyBorder="1" applyProtection="1"/>
    <xf numFmtId="0" fontId="9" fillId="0" borderId="4" xfId="0" applyFont="1" applyBorder="1" applyProtection="1"/>
    <xf numFmtId="7" fontId="0" fillId="0" borderId="4" xfId="1" applyNumberFormat="1" applyFont="1" applyBorder="1" applyAlignment="1" applyProtection="1">
      <alignment wrapText="1"/>
    </xf>
    <xf numFmtId="7" fontId="5" fillId="2" borderId="1" xfId="1" applyNumberFormat="1" applyFont="1" applyFill="1" applyBorder="1" applyProtection="1"/>
    <xf numFmtId="41" fontId="5" fillId="2" borderId="1" xfId="0" applyNumberFormat="1" applyFont="1" applyFill="1" applyBorder="1" applyProtection="1"/>
    <xf numFmtId="41" fontId="11" fillId="0" borderId="1" xfId="0" applyNumberFormat="1" applyFont="1" applyBorder="1" applyProtection="1"/>
    <xf numFmtId="0" fontId="0" fillId="0" borderId="1" xfId="0" applyBorder="1" applyAlignment="1" applyProtection="1">
      <alignment wrapText="1"/>
    </xf>
    <xf numFmtId="0" fontId="6" fillId="0" borderId="0" xfId="0" applyFont="1" applyProtection="1"/>
    <xf numFmtId="0" fontId="14" fillId="0" borderId="0" xfId="0" applyFont="1" applyProtection="1"/>
    <xf numFmtId="0" fontId="5" fillId="4" borderId="1" xfId="0" applyFont="1" applyFill="1" applyBorder="1" applyAlignment="1" applyProtection="1">
      <alignment horizontal="right"/>
    </xf>
    <xf numFmtId="7" fontId="5" fillId="4" borderId="1" xfId="1" applyNumberFormat="1" applyFont="1" applyFill="1" applyBorder="1" applyProtection="1"/>
    <xf numFmtId="0" fontId="15" fillId="0" borderId="0" xfId="0" applyFont="1" applyAlignment="1" applyProtection="1">
      <alignment horizontal="left"/>
    </xf>
    <xf numFmtId="0" fontId="29" fillId="0" borderId="0" xfId="0" applyFont="1" applyAlignment="1" applyProtection="1">
      <alignment vertical="center"/>
    </xf>
    <xf numFmtId="43" fontId="0" fillId="0" borderId="0" xfId="0" applyNumberFormat="1" applyAlignment="1" applyProtection="1">
      <alignment wrapText="1"/>
    </xf>
    <xf numFmtId="0" fontId="4" fillId="0" borderId="0" xfId="0" applyFont="1" applyAlignment="1" applyProtection="1">
      <alignment wrapText="1"/>
    </xf>
    <xf numFmtId="0" fontId="33" fillId="0" borderId="7" xfId="0" applyFont="1" applyBorder="1" applyProtection="1"/>
    <xf numFmtId="0" fontId="85" fillId="0" borderId="0" xfId="0" applyFont="1" applyAlignment="1" applyProtection="1">
      <alignment wrapText="1"/>
    </xf>
    <xf numFmtId="0" fontId="30" fillId="4" borderId="1" xfId="0" applyFont="1" applyFill="1" applyBorder="1" applyAlignment="1" applyProtection="1">
      <alignment horizontal="right"/>
    </xf>
    <xf numFmtId="7" fontId="30" fillId="4" borderId="1" xfId="1" applyNumberFormat="1" applyFont="1" applyFill="1" applyBorder="1" applyProtection="1"/>
    <xf numFmtId="41" fontId="1" fillId="0" borderId="8" xfId="0" applyNumberFormat="1" applyFont="1" applyBorder="1" applyProtection="1"/>
    <xf numFmtId="0" fontId="3" fillId="0" borderId="2" xfId="0" applyFont="1" applyBorder="1" applyAlignment="1" applyProtection="1">
      <alignment horizontal="right"/>
    </xf>
    <xf numFmtId="0" fontId="0" fillId="0" borderId="6" xfId="0" applyBorder="1" applyAlignment="1" applyProtection="1">
      <alignment wrapText="1"/>
    </xf>
    <xf numFmtId="0" fontId="5" fillId="0" borderId="0" xfId="0" applyFont="1" applyAlignment="1" applyProtection="1">
      <alignment wrapText="1"/>
    </xf>
    <xf numFmtId="7" fontId="5" fillId="0" borderId="0" xfId="1" applyNumberFormat="1" applyFont="1" applyAlignment="1" applyProtection="1">
      <alignment wrapText="1"/>
    </xf>
    <xf numFmtId="7" fontId="9" fillId="0" borderId="4" xfId="1" applyNumberFormat="1" applyFont="1" applyBorder="1" applyProtection="1"/>
    <xf numFmtId="7" fontId="23" fillId="0" borderId="8" xfId="1" applyNumberFormat="1" applyFont="1" applyBorder="1" applyProtection="1">
      <protection locked="0"/>
    </xf>
    <xf numFmtId="41" fontId="23" fillId="0" borderId="8" xfId="0" applyNumberFormat="1" applyFont="1" applyBorder="1" applyProtection="1">
      <protection locked="0"/>
    </xf>
    <xf numFmtId="41" fontId="23" fillId="0" borderId="8" xfId="1" applyNumberFormat="1" applyFont="1" applyBorder="1" applyProtection="1">
      <protection locked="0"/>
    </xf>
    <xf numFmtId="168" fontId="0" fillId="0" borderId="32" xfId="0" applyNumberFormat="1" applyBorder="1" applyAlignment="1" applyProtection="1">
      <alignment horizontal="center"/>
      <protection locked="0"/>
    </xf>
    <xf numFmtId="0" fontId="0" fillId="0" borderId="32" xfId="0" applyBorder="1" applyAlignment="1" applyProtection="1">
      <alignment horizontal="center"/>
      <protection locked="0"/>
    </xf>
    <xf numFmtId="0" fontId="37" fillId="0" borderId="0" xfId="0" applyFont="1" applyAlignment="1" applyProtection="1">
      <alignment vertical="center"/>
    </xf>
    <xf numFmtId="0" fontId="36" fillId="0" borderId="0" xfId="0" applyFont="1" applyAlignment="1" applyProtection="1">
      <alignment vertical="center"/>
    </xf>
    <xf numFmtId="0" fontId="38" fillId="0" borderId="0" xfId="0" applyFont="1" applyAlignment="1" applyProtection="1">
      <alignment vertical="center"/>
    </xf>
    <xf numFmtId="0" fontId="39" fillId="0" borderId="0" xfId="0" applyFont="1" applyAlignment="1" applyProtection="1">
      <alignment horizontal="right" vertical="center"/>
    </xf>
    <xf numFmtId="0" fontId="41" fillId="0" borderId="0" xfId="0" applyFont="1" applyAlignment="1" applyProtection="1">
      <alignment vertical="center"/>
    </xf>
    <xf numFmtId="0" fontId="42" fillId="9" borderId="0" xfId="0" applyFont="1" applyFill="1" applyAlignment="1" applyProtection="1">
      <alignment horizontal="center" vertical="center"/>
    </xf>
    <xf numFmtId="0" fontId="43" fillId="9" borderId="0" xfId="0" applyFont="1" applyFill="1" applyAlignment="1" applyProtection="1">
      <alignment horizontal="center" vertical="center" shrinkToFit="1"/>
    </xf>
    <xf numFmtId="0" fontId="44" fillId="9" borderId="0" xfId="0" applyFont="1" applyFill="1" applyAlignment="1" applyProtection="1">
      <alignment horizontal="center" vertical="center"/>
    </xf>
    <xf numFmtId="0" fontId="45" fillId="0" borderId="0" xfId="0" applyFont="1" applyAlignment="1" applyProtection="1">
      <alignment vertical="center"/>
    </xf>
    <xf numFmtId="0" fontId="46" fillId="0" borderId="0" xfId="0" applyFont="1" applyAlignment="1" applyProtection="1">
      <alignment vertical="center"/>
    </xf>
    <xf numFmtId="41" fontId="29" fillId="0" borderId="15" xfId="1" applyNumberFormat="1" applyFont="1" applyBorder="1" applyAlignment="1" applyProtection="1">
      <alignment vertical="center"/>
    </xf>
    <xf numFmtId="0" fontId="29" fillId="0" borderId="16" xfId="0" applyFont="1" applyBorder="1" applyAlignment="1" applyProtection="1">
      <alignment vertical="center"/>
    </xf>
    <xf numFmtId="0" fontId="46" fillId="0" borderId="0" xfId="0" applyFont="1" applyAlignment="1" applyProtection="1">
      <alignment horizontal="right" vertical="center"/>
    </xf>
    <xf numFmtId="42" fontId="46" fillId="0" borderId="17" xfId="0" applyNumberFormat="1" applyFont="1" applyBorder="1" applyAlignment="1" applyProtection="1">
      <alignment vertical="center"/>
    </xf>
    <xf numFmtId="0" fontId="29" fillId="0" borderId="12" xfId="0" applyFont="1" applyBorder="1" applyAlignment="1" applyProtection="1">
      <alignment vertical="center"/>
    </xf>
    <xf numFmtId="0" fontId="46" fillId="6" borderId="17" xfId="0" applyFont="1" applyFill="1" applyBorder="1" applyAlignment="1" applyProtection="1">
      <alignment vertical="center"/>
    </xf>
    <xf numFmtId="42" fontId="46" fillId="6" borderId="17" xfId="0" applyNumberFormat="1" applyFont="1" applyFill="1" applyBorder="1" applyAlignment="1" applyProtection="1">
      <alignment vertical="center"/>
    </xf>
    <xf numFmtId="0" fontId="29" fillId="6" borderId="17" xfId="0" applyFont="1" applyFill="1" applyBorder="1" applyAlignment="1" applyProtection="1">
      <alignment vertical="center"/>
    </xf>
    <xf numFmtId="42" fontId="47" fillId="6" borderId="17" xfId="0" applyNumberFormat="1" applyFont="1" applyFill="1" applyBorder="1" applyAlignment="1" applyProtection="1">
      <alignment vertical="center"/>
    </xf>
    <xf numFmtId="0" fontId="48" fillId="0" borderId="0" xfId="0" applyFont="1" applyAlignment="1" applyProtection="1">
      <alignment horizontal="right" vertical="center"/>
    </xf>
    <xf numFmtId="0" fontId="42" fillId="9" borderId="0" xfId="0" applyFont="1" applyFill="1" applyAlignment="1" applyProtection="1">
      <alignment vertical="center"/>
    </xf>
    <xf numFmtId="0" fontId="46" fillId="4" borderId="0" xfId="0" applyFont="1" applyFill="1" applyAlignment="1" applyProtection="1">
      <alignment horizontal="right" vertical="center"/>
    </xf>
    <xf numFmtId="42" fontId="46" fillId="4" borderId="17" xfId="0" applyNumberFormat="1" applyFont="1" applyFill="1" applyBorder="1" applyAlignment="1" applyProtection="1">
      <alignment vertical="center"/>
    </xf>
    <xf numFmtId="42" fontId="46" fillId="0" borderId="0" xfId="0" applyNumberFormat="1" applyFont="1" applyAlignment="1" applyProtection="1">
      <alignment vertical="center"/>
    </xf>
    <xf numFmtId="42" fontId="29" fillId="0" borderId="19" xfId="0" applyNumberFormat="1" applyFont="1" applyBorder="1" applyAlignment="1" applyProtection="1">
      <alignment vertical="center"/>
    </xf>
    <xf numFmtId="0" fontId="29" fillId="0" borderId="20" xfId="0" applyFont="1" applyBorder="1" applyAlignment="1" applyProtection="1">
      <alignment vertical="center"/>
    </xf>
    <xf numFmtId="42" fontId="29" fillId="0" borderId="21" xfId="0" applyNumberFormat="1" applyFont="1" applyBorder="1" applyAlignment="1" applyProtection="1">
      <alignment vertical="center"/>
    </xf>
    <xf numFmtId="0" fontId="36" fillId="0" borderId="0" xfId="0" applyFont="1" applyProtection="1"/>
    <xf numFmtId="0" fontId="33" fillId="0" borderId="7" xfId="0" applyFont="1" applyBorder="1" applyProtection="1">
      <protection locked="0"/>
    </xf>
    <xf numFmtId="42" fontId="29" fillId="0" borderId="19" xfId="0" applyNumberFormat="1" applyFont="1" applyBorder="1" applyAlignment="1" applyProtection="1">
      <alignment vertical="center"/>
      <protection locked="0"/>
    </xf>
    <xf numFmtId="0" fontId="33" fillId="0" borderId="0" xfId="0" applyFont="1" applyBorder="1" applyProtection="1">
      <protection locked="0"/>
    </xf>
    <xf numFmtId="41" fontId="29" fillId="0" borderId="33" xfId="1" applyNumberFormat="1" applyFont="1" applyBorder="1" applyAlignment="1" applyProtection="1">
      <alignment vertical="center"/>
    </xf>
    <xf numFmtId="42" fontId="29" fillId="0" borderId="32" xfId="0" applyNumberFormat="1" applyFont="1" applyBorder="1" applyAlignment="1" applyProtection="1">
      <alignment vertical="center"/>
      <protection locked="0"/>
    </xf>
    <xf numFmtId="41" fontId="29" fillId="0" borderId="32" xfId="1" applyNumberFormat="1" applyFont="1" applyBorder="1" applyAlignment="1" applyProtection="1">
      <alignment vertical="center"/>
      <protection locked="0"/>
    </xf>
    <xf numFmtId="0" fontId="46" fillId="4" borderId="0" xfId="0" applyFont="1" applyFill="1" applyAlignment="1" applyProtection="1">
      <alignment vertical="center"/>
    </xf>
    <xf numFmtId="42" fontId="46" fillId="0" borderId="32" xfId="0" applyNumberFormat="1" applyFont="1" applyBorder="1" applyAlignment="1" applyProtection="1">
      <alignment vertical="center"/>
    </xf>
    <xf numFmtId="7" fontId="23" fillId="0" borderId="25" xfId="1" applyNumberFormat="1" applyFont="1" applyBorder="1" applyProtection="1"/>
    <xf numFmtId="7" fontId="23" fillId="0" borderId="32" xfId="1" applyNumberFormat="1" applyFont="1" applyBorder="1" applyProtection="1"/>
    <xf numFmtId="168" fontId="36" fillId="0" borderId="4" xfId="0" applyNumberFormat="1" applyFont="1" applyBorder="1" applyAlignment="1" applyProtection="1">
      <alignment horizontal="center"/>
      <protection locked="0"/>
    </xf>
    <xf numFmtId="0" fontId="36" fillId="0" borderId="23" xfId="0" applyFont="1" applyBorder="1" applyProtection="1">
      <protection locked="0"/>
    </xf>
    <xf numFmtId="168" fontId="36" fillId="0" borderId="24" xfId="0" applyNumberFormat="1" applyFont="1" applyBorder="1" applyProtection="1">
      <protection locked="0"/>
    </xf>
    <xf numFmtId="0" fontId="36" fillId="0" borderId="3" xfId="0" applyFont="1" applyBorder="1" applyProtection="1">
      <protection locked="0"/>
    </xf>
    <xf numFmtId="168" fontId="36" fillId="0" borderId="7" xfId="0" applyNumberFormat="1" applyFont="1" applyBorder="1" applyProtection="1">
      <protection locked="0"/>
    </xf>
    <xf numFmtId="168" fontId="36" fillId="0" borderId="24" xfId="1" applyNumberFormat="1" applyFont="1" applyBorder="1" applyAlignment="1" applyProtection="1">
      <protection locked="0"/>
    </xf>
    <xf numFmtId="168" fontId="36" fillId="0" borderId="7" xfId="1" applyNumberFormat="1" applyFont="1" applyBorder="1" applyAlignment="1" applyProtection="1">
      <protection locked="0"/>
    </xf>
    <xf numFmtId="168" fontId="36" fillId="0" borderId="7" xfId="1" applyNumberFormat="1" applyFont="1" applyBorder="1" applyProtection="1">
      <protection locked="0"/>
    </xf>
    <xf numFmtId="0" fontId="70" fillId="4" borderId="26" xfId="0" applyFont="1" applyFill="1" applyBorder="1"/>
    <xf numFmtId="168" fontId="70" fillId="4" borderId="26" xfId="1" applyNumberFormat="1" applyFont="1" applyFill="1" applyBorder="1"/>
    <xf numFmtId="38" fontId="29" fillId="4" borderId="22" xfId="1" applyNumberFormat="1" applyFont="1" applyFill="1" applyBorder="1" applyAlignment="1" applyProtection="1">
      <alignment vertical="center"/>
      <protection locked="0"/>
    </xf>
    <xf numFmtId="0" fontId="61" fillId="0" borderId="0" xfId="0" applyFont="1" applyAlignment="1" applyProtection="1">
      <alignment vertical="center"/>
    </xf>
    <xf numFmtId="0" fontId="61" fillId="0" borderId="0" xfId="0" applyFont="1" applyAlignment="1" applyProtection="1">
      <alignment horizontal="center" vertical="center"/>
    </xf>
    <xf numFmtId="0" fontId="62" fillId="0" borderId="0" xfId="0" applyFont="1" applyAlignment="1" applyProtection="1">
      <alignment vertical="center"/>
    </xf>
    <xf numFmtId="0" fontId="62" fillId="0" borderId="0" xfId="0" applyFont="1" applyAlignment="1" applyProtection="1">
      <alignment horizontal="center" vertical="center"/>
    </xf>
    <xf numFmtId="0" fontId="61" fillId="0" borderId="0" xfId="0" applyFont="1" applyAlignment="1" applyProtection="1">
      <alignment vertical="top" wrapText="1"/>
    </xf>
    <xf numFmtId="0" fontId="29" fillId="0" borderId="0" xfId="0" applyFont="1" applyAlignment="1" applyProtection="1">
      <alignment horizontal="right" vertical="center"/>
    </xf>
    <xf numFmtId="167" fontId="63" fillId="9" borderId="0" xfId="0" applyNumberFormat="1" applyFont="1" applyFill="1" applyAlignment="1" applyProtection="1">
      <alignment horizontal="center" vertical="center"/>
    </xf>
    <xf numFmtId="41" fontId="29" fillId="0" borderId="0" xfId="1" applyNumberFormat="1" applyFont="1" applyBorder="1" applyAlignment="1" applyProtection="1">
      <alignment vertical="center"/>
    </xf>
    <xf numFmtId="0" fontId="64" fillId="10" borderId="0" xfId="0" applyFont="1" applyFill="1" applyAlignment="1" applyProtection="1">
      <alignment vertical="center"/>
    </xf>
    <xf numFmtId="38" fontId="65" fillId="10" borderId="17" xfId="0" applyNumberFormat="1" applyFont="1" applyFill="1" applyBorder="1" applyAlignment="1" applyProtection="1">
      <alignment vertical="center"/>
    </xf>
    <xf numFmtId="0" fontId="66" fillId="0" borderId="0" xfId="0" applyFont="1" applyAlignment="1" applyProtection="1">
      <alignment horizontal="right" vertical="center"/>
    </xf>
    <xf numFmtId="0" fontId="67" fillId="9" borderId="0" xfId="0" applyFont="1" applyFill="1" applyAlignment="1" applyProtection="1">
      <alignment vertical="center"/>
    </xf>
    <xf numFmtId="0" fontId="36" fillId="0" borderId="0" xfId="0" quotePrefix="1" applyFont="1" applyAlignment="1" applyProtection="1">
      <alignment vertical="center"/>
    </xf>
    <xf numFmtId="0" fontId="64" fillId="6" borderId="0" xfId="0" applyFont="1" applyFill="1" applyAlignment="1" applyProtection="1">
      <alignment vertical="center"/>
    </xf>
    <xf numFmtId="38" fontId="68" fillId="6" borderId="21" xfId="0" applyNumberFormat="1" applyFont="1" applyFill="1" applyBorder="1" applyAlignment="1" applyProtection="1">
      <alignment vertical="center"/>
    </xf>
    <xf numFmtId="0" fontId="69" fillId="0" borderId="0" xfId="0" applyFont="1" applyAlignment="1" applyProtection="1">
      <alignment vertical="center"/>
    </xf>
    <xf numFmtId="166" fontId="29" fillId="0" borderId="0" xfId="0" applyNumberFormat="1" applyFont="1" applyAlignment="1" applyProtection="1">
      <alignment vertical="center"/>
      <protection locked="0"/>
    </xf>
    <xf numFmtId="0" fontId="29" fillId="4" borderId="0" xfId="0" applyFont="1" applyFill="1" applyAlignment="1" applyProtection="1">
      <alignment horizontal="right" vertical="center"/>
    </xf>
    <xf numFmtId="41" fontId="29" fillId="0" borderId="0" xfId="1" applyNumberFormat="1" applyFont="1" applyBorder="1" applyAlignment="1" applyProtection="1">
      <alignment vertical="center"/>
      <protection locked="0"/>
    </xf>
    <xf numFmtId="168" fontId="24" fillId="0" borderId="0" xfId="1" applyNumberFormat="1" applyAlignment="1" applyProtection="1">
      <alignment horizontal="center" vertical="top"/>
      <protection locked="0"/>
    </xf>
    <xf numFmtId="3" fontId="24" fillId="0" borderId="0" xfId="1" applyNumberFormat="1" applyAlignment="1" applyProtection="1">
      <alignment horizontal="center" vertical="top"/>
      <protection locked="0"/>
    </xf>
    <xf numFmtId="0" fontId="24" fillId="0" borderId="0" xfId="1" applyNumberFormat="1" applyAlignment="1" applyProtection="1">
      <alignment horizontal="center" vertical="top"/>
      <protection locked="0"/>
    </xf>
    <xf numFmtId="9" fontId="77" fillId="0" borderId="0" xfId="0" applyNumberFormat="1" applyFont="1" applyAlignment="1" applyProtection="1">
      <alignment horizontal="center"/>
      <protection locked="0"/>
    </xf>
    <xf numFmtId="0" fontId="77" fillId="0" borderId="0" xfId="0" applyFont="1" applyAlignment="1" applyProtection="1">
      <alignment horizontal="center"/>
      <protection locked="0"/>
    </xf>
    <xf numFmtId="6" fontId="77" fillId="0" borderId="0" xfId="0" applyNumberFormat="1" applyFont="1" applyAlignment="1" applyProtection="1">
      <alignment horizontal="center"/>
      <protection locked="0"/>
    </xf>
    <xf numFmtId="0" fontId="90" fillId="0" borderId="0" xfId="0" applyFont="1" applyAlignment="1">
      <alignment horizontal="left"/>
    </xf>
    <xf numFmtId="168" fontId="80" fillId="16" borderId="29" xfId="0" applyNumberFormat="1" applyFont="1" applyFill="1" applyBorder="1" applyAlignment="1" applyProtection="1">
      <alignment horizontal="center"/>
      <protection locked="0"/>
    </xf>
    <xf numFmtId="168" fontId="80" fillId="17" borderId="27" xfId="0" applyNumberFormat="1" applyFont="1" applyFill="1" applyBorder="1" applyAlignment="1" applyProtection="1">
      <alignment horizontal="center"/>
      <protection locked="0"/>
    </xf>
    <xf numFmtId="44" fontId="34" fillId="5" borderId="14" xfId="1" applyFont="1" applyFill="1" applyBorder="1" applyAlignment="1" applyProtection="1">
      <alignment horizontal="center" wrapText="1"/>
      <protection locked="0"/>
    </xf>
    <xf numFmtId="0" fontId="12" fillId="4" borderId="1" xfId="0" applyFont="1" applyFill="1" applyBorder="1" applyAlignment="1">
      <alignment horizontal="left"/>
    </xf>
    <xf numFmtId="0" fontId="12" fillId="2" borderId="1" xfId="0" applyFont="1" applyFill="1" applyBorder="1" applyAlignment="1">
      <alignment horizontal="left"/>
    </xf>
    <xf numFmtId="0" fontId="15" fillId="0" borderId="0" xfId="0" applyFont="1" applyAlignment="1">
      <alignment horizontal="left"/>
    </xf>
    <xf numFmtId="0" fontId="21" fillId="3" borderId="4" xfId="0" applyFont="1" applyFill="1" applyBorder="1" applyAlignment="1">
      <alignment horizontal="left"/>
    </xf>
    <xf numFmtId="0" fontId="1" fillId="0" borderId="1" xfId="0" applyFont="1" applyBorder="1" applyAlignment="1">
      <alignment horizontal="left"/>
    </xf>
    <xf numFmtId="0" fontId="16" fillId="0" borderId="1" xfId="0" applyFont="1" applyBorder="1" applyAlignment="1">
      <alignment horizontal="left"/>
    </xf>
    <xf numFmtId="0" fontId="19" fillId="0" borderId="0" xfId="0" applyFont="1" applyAlignment="1">
      <alignment horizontal="left" vertical="center"/>
    </xf>
    <xf numFmtId="0" fontId="7" fillId="0" borderId="0" xfId="0" applyFont="1" applyAlignment="1">
      <alignment horizontal="left" vertical="center"/>
    </xf>
    <xf numFmtId="0" fontId="25" fillId="0" borderId="0" xfId="0" applyFont="1" applyAlignment="1">
      <alignment horizontal="left" vertical="top" wrapText="1"/>
    </xf>
    <xf numFmtId="0" fontId="15" fillId="0" borderId="0" xfId="0" applyFont="1" applyAlignment="1" applyProtection="1">
      <alignment horizontal="left"/>
    </xf>
    <xf numFmtId="0" fontId="19" fillId="0" borderId="0" xfId="0" applyFont="1" applyAlignment="1" applyProtection="1">
      <alignment horizontal="left" vertical="center"/>
    </xf>
    <xf numFmtId="0" fontId="7" fillId="0" borderId="0" xfId="0" applyFont="1" applyAlignment="1" applyProtection="1">
      <alignment horizontal="left" vertical="center"/>
    </xf>
    <xf numFmtId="0" fontId="25" fillId="0" borderId="0" xfId="0" applyFont="1" applyAlignment="1" applyProtection="1">
      <alignment horizontal="left" vertical="top" wrapText="1"/>
    </xf>
    <xf numFmtId="0" fontId="21" fillId="3" borderId="4" xfId="0" applyFont="1" applyFill="1" applyBorder="1" applyAlignment="1" applyProtection="1">
      <alignment horizontal="left"/>
    </xf>
    <xf numFmtId="0" fontId="16" fillId="0" borderId="1" xfId="0" applyFont="1" applyBorder="1" applyAlignment="1" applyProtection="1">
      <alignment horizontal="left"/>
    </xf>
    <xf numFmtId="0" fontId="12" fillId="2" borderId="1" xfId="0" applyFont="1" applyFill="1" applyBorder="1" applyAlignment="1" applyProtection="1">
      <alignment horizontal="left"/>
    </xf>
    <xf numFmtId="0" fontId="1" fillId="0" borderId="1" xfId="0" applyFont="1" applyBorder="1" applyAlignment="1" applyProtection="1">
      <alignment horizontal="left"/>
    </xf>
    <xf numFmtId="0" fontId="12" fillId="4" borderId="1" xfId="0" applyFont="1" applyFill="1" applyBorder="1" applyAlignment="1" applyProtection="1">
      <alignment horizontal="left"/>
    </xf>
    <xf numFmtId="0" fontId="34" fillId="5" borderId="0" xfId="0" applyFont="1" applyFill="1" applyAlignment="1">
      <alignment vertical="top" wrapText="1"/>
    </xf>
    <xf numFmtId="0" fontId="35" fillId="8" borderId="12" xfId="0" applyFont="1" applyFill="1" applyBorder="1" applyAlignment="1">
      <alignment horizontal="center"/>
    </xf>
    <xf numFmtId="0" fontId="32" fillId="13" borderId="0" xfId="0" applyFont="1" applyFill="1" applyAlignment="1">
      <alignment horizontal="left" vertical="top" wrapText="1"/>
    </xf>
    <xf numFmtId="0" fontId="0" fillId="13" borderId="0" xfId="0" applyFill="1" applyAlignment="1">
      <alignment horizontal="left" vertical="top" wrapText="1"/>
    </xf>
    <xf numFmtId="0" fontId="0" fillId="0" borderId="0" xfId="0" applyAlignment="1">
      <alignment vertical="top" wrapText="1"/>
    </xf>
    <xf numFmtId="0" fontId="1" fillId="4" borderId="0" xfId="0" applyFont="1" applyFill="1" applyAlignment="1">
      <alignment horizontal="left" vertical="top" wrapText="1"/>
    </xf>
    <xf numFmtId="0" fontId="84" fillId="10" borderId="0" xfId="0" applyFont="1" applyFill="1" applyAlignment="1">
      <alignment horizontal="left" vertical="top"/>
    </xf>
    <xf numFmtId="0" fontId="0" fillId="10" borderId="0" xfId="0" applyFill="1" applyAlignment="1">
      <alignment horizontal="left" vertical="top"/>
    </xf>
    <xf numFmtId="0" fontId="0" fillId="0" borderId="0" xfId="0" applyAlignment="1">
      <alignment horizontal="left" vertical="top" wrapText="1"/>
    </xf>
    <xf numFmtId="0" fontId="32" fillId="0" borderId="0" xfId="0" applyFont="1" applyAlignment="1">
      <alignment horizontal="left" vertical="top" wrapText="1"/>
    </xf>
    <xf numFmtId="0" fontId="42" fillId="9" borderId="0" xfId="0" applyFont="1" applyFill="1" applyAlignment="1" applyProtection="1">
      <alignment horizontal="left" vertical="center" indent="1"/>
    </xf>
    <xf numFmtId="0" fontId="47" fillId="6" borderId="0" xfId="0" applyFont="1" applyFill="1" applyAlignment="1" applyProtection="1">
      <alignment horizontal="left" vertical="center" indent="1"/>
    </xf>
    <xf numFmtId="0" fontId="47" fillId="6" borderId="17" xfId="0" applyFont="1" applyFill="1" applyBorder="1" applyAlignment="1" applyProtection="1">
      <alignment horizontal="left" vertical="center" indent="1"/>
    </xf>
    <xf numFmtId="0" fontId="42" fillId="9" borderId="0" xfId="0" applyFont="1" applyFill="1" applyAlignment="1">
      <alignment horizontal="left" vertical="center" indent="1"/>
    </xf>
    <xf numFmtId="0" fontId="47" fillId="6" borderId="0" xfId="0" applyFont="1" applyFill="1" applyAlignment="1">
      <alignment horizontal="left" vertical="center" indent="1"/>
    </xf>
    <xf numFmtId="0" fontId="47" fillId="6" borderId="17" xfId="0" applyFont="1" applyFill="1" applyBorder="1" applyAlignment="1">
      <alignment horizontal="left" vertical="center" indent="1"/>
    </xf>
    <xf numFmtId="0" fontId="88" fillId="0" borderId="0" xfId="0" applyFont="1" applyAlignment="1" applyProtection="1">
      <alignment vertical="top" wrapText="1"/>
    </xf>
    <xf numFmtId="0" fontId="71" fillId="0" borderId="4" xfId="0" applyFont="1" applyBorder="1" applyAlignment="1">
      <alignment horizontal="center" vertical="center"/>
    </xf>
    <xf numFmtId="0" fontId="72" fillId="0" borderId="4" xfId="0" applyFont="1" applyBorder="1" applyAlignment="1">
      <alignment horizontal="center" vertical="center"/>
    </xf>
    <xf numFmtId="0" fontId="73" fillId="0" borderId="0" xfId="4" applyAlignment="1">
      <alignment vertical="top"/>
    </xf>
    <xf numFmtId="0" fontId="77" fillId="0" borderId="0" xfId="0" applyFont="1"/>
  </cellXfs>
  <cellStyles count="5">
    <cellStyle name="Currency" xfId="1" builtinId="4"/>
    <cellStyle name="Excel Built-in Normal" xfId="4" xr:uid="{F2253480-B32C-4FF2-B0F0-CB0F533F5A0F}"/>
    <cellStyle name="Hyperlink" xfId="3" builtinId="8"/>
    <cellStyle name="Normal" xfId="0" builtinId="0"/>
    <cellStyle name="Percent" xfId="2" builtinId="5"/>
  </cellStyles>
  <dxfs count="2">
    <dxf>
      <font>
        <color rgb="FFFF0000"/>
      </font>
    </dxf>
    <dxf>
      <font>
        <color rgb="FFFF0000"/>
      </font>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1009650</xdr:colOff>
      <xdr:row>0</xdr:row>
      <xdr:rowOff>563218</xdr:rowOff>
    </xdr:to>
    <xdr:pic>
      <xdr:nvPicPr>
        <xdr:cNvPr id="2" name="Picture 1">
          <a:extLst>
            <a:ext uri="{FF2B5EF4-FFF2-40B4-BE49-F238E27FC236}">
              <a16:creationId xmlns:a16="http://schemas.microsoft.com/office/drawing/2014/main" id="{DFF2FAA2-55B8-455A-830A-DC372695C6C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009650" cy="56321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1009650</xdr:colOff>
      <xdr:row>0</xdr:row>
      <xdr:rowOff>563218</xdr:rowOff>
    </xdr:to>
    <xdr:pic>
      <xdr:nvPicPr>
        <xdr:cNvPr id="2" name="Picture 1">
          <a:extLst>
            <a:ext uri="{FF2B5EF4-FFF2-40B4-BE49-F238E27FC236}">
              <a16:creationId xmlns:a16="http://schemas.microsoft.com/office/drawing/2014/main" id="{BC64B601-4D19-4A14-8125-EB5D337337F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009650" cy="56321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44450</xdr:colOff>
      <xdr:row>0</xdr:row>
      <xdr:rowOff>118024</xdr:rowOff>
    </xdr:from>
    <xdr:to>
      <xdr:col>1</xdr:col>
      <xdr:colOff>1668780</xdr:colOff>
      <xdr:row>4</xdr:row>
      <xdr:rowOff>611741</xdr:rowOff>
    </xdr:to>
    <xdr:pic>
      <xdr:nvPicPr>
        <xdr:cNvPr id="2" name="Picture 1">
          <a:extLst>
            <a:ext uri="{FF2B5EF4-FFF2-40B4-BE49-F238E27FC236}">
              <a16:creationId xmlns:a16="http://schemas.microsoft.com/office/drawing/2014/main" id="{FD10A9FA-43A9-42A7-AE17-66974CF397A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450" y="118024"/>
          <a:ext cx="1846580" cy="1128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2044700</xdr:colOff>
      <xdr:row>0</xdr:row>
      <xdr:rowOff>25400</xdr:rowOff>
    </xdr:from>
    <xdr:to>
      <xdr:col>3</xdr:col>
      <xdr:colOff>1654810</xdr:colOff>
      <xdr:row>4</xdr:row>
      <xdr:rowOff>674199</xdr:rowOff>
    </xdr:to>
    <xdr:pic>
      <xdr:nvPicPr>
        <xdr:cNvPr id="3" name="Picture 2" descr="Find Out The Cost At Which You're Acquiring Your Users">
          <a:extLst>
            <a:ext uri="{FF2B5EF4-FFF2-40B4-BE49-F238E27FC236}">
              <a16:creationId xmlns:a16="http://schemas.microsoft.com/office/drawing/2014/main" id="{D7237192-8189-488C-AEE0-8D442841EED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266950" y="25400"/>
          <a:ext cx="2727960" cy="12837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44450</xdr:colOff>
      <xdr:row>0</xdr:row>
      <xdr:rowOff>118024</xdr:rowOff>
    </xdr:from>
    <xdr:to>
      <xdr:col>1</xdr:col>
      <xdr:colOff>1668780</xdr:colOff>
      <xdr:row>4</xdr:row>
      <xdr:rowOff>611741</xdr:rowOff>
    </xdr:to>
    <xdr:pic>
      <xdr:nvPicPr>
        <xdr:cNvPr id="2" name="Picture 1">
          <a:extLst>
            <a:ext uri="{FF2B5EF4-FFF2-40B4-BE49-F238E27FC236}">
              <a16:creationId xmlns:a16="http://schemas.microsoft.com/office/drawing/2014/main" id="{9C2E3E7A-5CF4-4468-A5CC-BFD67B57D3C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450" y="118024"/>
          <a:ext cx="1846580" cy="1128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2044700</xdr:colOff>
      <xdr:row>0</xdr:row>
      <xdr:rowOff>25400</xdr:rowOff>
    </xdr:from>
    <xdr:to>
      <xdr:col>3</xdr:col>
      <xdr:colOff>1654810</xdr:colOff>
      <xdr:row>4</xdr:row>
      <xdr:rowOff>674199</xdr:rowOff>
    </xdr:to>
    <xdr:pic>
      <xdr:nvPicPr>
        <xdr:cNvPr id="3" name="Picture 2" descr="Find Out The Cost At Which You're Acquiring Your Users">
          <a:extLst>
            <a:ext uri="{FF2B5EF4-FFF2-40B4-BE49-F238E27FC236}">
              <a16:creationId xmlns:a16="http://schemas.microsoft.com/office/drawing/2014/main" id="{CF7CD5FB-5DCC-4F13-8168-0F8AEF4F093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266950" y="25400"/>
          <a:ext cx="2727960" cy="12837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636270</xdr:colOff>
      <xdr:row>8</xdr:row>
      <xdr:rowOff>144388</xdr:rowOff>
    </xdr:to>
    <xdr:pic>
      <xdr:nvPicPr>
        <xdr:cNvPr id="2" name="Picture 1">
          <a:extLst>
            <a:ext uri="{FF2B5EF4-FFF2-40B4-BE49-F238E27FC236}">
              <a16:creationId xmlns:a16="http://schemas.microsoft.com/office/drawing/2014/main" id="{C6744A15-CB0D-4B5D-BB2E-7929A5432172}"/>
            </a:ext>
          </a:extLst>
        </xdr:cNvPr>
        <xdr:cNvPicPr>
          <a:picLocks noChangeAspect="1"/>
        </xdr:cNvPicPr>
      </xdr:nvPicPr>
      <xdr:blipFill>
        <a:blip xmlns:r="http://schemas.openxmlformats.org/officeDocument/2006/relationships" r:embed="rId1"/>
        <a:stretch>
          <a:fillRect/>
        </a:stretch>
      </xdr:blipFill>
      <xdr:spPr>
        <a:xfrm>
          <a:off x="0" y="0"/>
          <a:ext cx="3893820" cy="1681088"/>
        </a:xfrm>
        <a:prstGeom prst="rect">
          <a:avLst/>
        </a:prstGeom>
      </xdr:spPr>
    </xdr:pic>
    <xdr:clientData/>
  </xdr:twoCellAnchor>
  <xdr:twoCellAnchor>
    <xdr:from>
      <xdr:col>6</xdr:col>
      <xdr:colOff>209550</xdr:colOff>
      <xdr:row>19</xdr:row>
      <xdr:rowOff>171450</xdr:rowOff>
    </xdr:from>
    <xdr:to>
      <xdr:col>6</xdr:col>
      <xdr:colOff>1530350</xdr:colOff>
      <xdr:row>26</xdr:row>
      <xdr:rowOff>139700</xdr:rowOff>
    </xdr:to>
    <xdr:sp macro="" textlink="">
      <xdr:nvSpPr>
        <xdr:cNvPr id="3" name="Arrow: Bent 2">
          <a:extLst>
            <a:ext uri="{FF2B5EF4-FFF2-40B4-BE49-F238E27FC236}">
              <a16:creationId xmlns:a16="http://schemas.microsoft.com/office/drawing/2014/main" id="{2D267472-2C89-4B27-9CDF-0DD8EC62FAF7}"/>
            </a:ext>
          </a:extLst>
        </xdr:cNvPr>
        <xdr:cNvSpPr/>
      </xdr:nvSpPr>
      <xdr:spPr>
        <a:xfrm rot="5400000">
          <a:off x="5707380" y="3954780"/>
          <a:ext cx="1348740" cy="1318260"/>
        </a:xfrm>
        <a:prstGeom prst="ben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twoCellAnchor>
    <xdr:from>
      <xdr:col>5</xdr:col>
      <xdr:colOff>1104900</xdr:colOff>
      <xdr:row>0</xdr:row>
      <xdr:rowOff>38100</xdr:rowOff>
    </xdr:from>
    <xdr:to>
      <xdr:col>11</xdr:col>
      <xdr:colOff>349250</xdr:colOff>
      <xdr:row>16</xdr:row>
      <xdr:rowOff>158750</xdr:rowOff>
    </xdr:to>
    <xdr:sp macro="" textlink="">
      <xdr:nvSpPr>
        <xdr:cNvPr id="4" name="TextBox 3">
          <a:extLst>
            <a:ext uri="{FF2B5EF4-FFF2-40B4-BE49-F238E27FC236}">
              <a16:creationId xmlns:a16="http://schemas.microsoft.com/office/drawing/2014/main" id="{DA4CC620-FD5B-4903-8B34-BBB73C2B8296}"/>
            </a:ext>
          </a:extLst>
        </xdr:cNvPr>
        <xdr:cNvSpPr txBox="1"/>
      </xdr:nvSpPr>
      <xdr:spPr>
        <a:xfrm>
          <a:off x="5463540" y="38100"/>
          <a:ext cx="5280660" cy="32918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Instructions</a:t>
          </a:r>
          <a:r>
            <a:rPr lang="en-US" sz="1100"/>
            <a:t>:</a:t>
          </a:r>
        </a:p>
        <a:p>
          <a:endParaRPr lang="en-US" sz="1100"/>
        </a:p>
        <a:p>
          <a:r>
            <a:rPr lang="en-US" sz="1100" b="1"/>
            <a:t>Enter a discount rate in cell F14</a:t>
          </a:r>
          <a:r>
            <a:rPr lang="en-US" sz="1100"/>
            <a:t>.</a:t>
          </a:r>
          <a:r>
            <a:rPr lang="en-US" sz="1100" baseline="0"/>
            <a:t> This rate should be the estimated rate of return a potential investor would be expecting in return for an investment.</a:t>
          </a:r>
        </a:p>
        <a:p>
          <a:endParaRPr lang="en-US" sz="1100" baseline="0"/>
        </a:p>
        <a:p>
          <a:r>
            <a:rPr lang="en-US" sz="1100" b="1" baseline="0"/>
            <a:t>Pick a valuation multiplier in cell F15</a:t>
          </a:r>
          <a:r>
            <a:rPr lang="en-US" sz="1100" baseline="0"/>
            <a:t>. This will multiply the total discounted cash flow by the multiplier factor you enter.  Generally concept stage or early stage businesses cannot attach as large a multiplier to their valuation because they lack a track record. The more established a business is the more likely it is that they can establish a higher multiplier.</a:t>
          </a:r>
        </a:p>
        <a:p>
          <a:endParaRPr lang="en-US" sz="1100" baseline="0"/>
        </a:p>
        <a:p>
          <a:r>
            <a:rPr lang="en-US" sz="1100" b="1" baseline="0"/>
            <a:t>Enter the total assets and liabilities for the business in cells F16, and F17. </a:t>
          </a:r>
          <a:r>
            <a:rPr lang="en-US" sz="1100" b="0" baseline="0"/>
            <a:t>This information is found on the balance sheet. If you are not yet in business, then you will need an estimated "projected" balance sheet.</a:t>
          </a:r>
        </a:p>
        <a:p>
          <a:endParaRPr lang="en-US" sz="1100" b="0"/>
        </a:p>
        <a:p>
          <a:r>
            <a:rPr lang="en-US" sz="1100" b="0"/>
            <a:t>Enter</a:t>
          </a:r>
          <a:r>
            <a:rPr lang="en-US" sz="1100" b="0" baseline="0"/>
            <a:t> your projected future cash flows (use your operating profit in this instance) for as many years as you feel you can guestimate. Enter these figures in cells E22 through E31.</a:t>
          </a:r>
        </a:p>
        <a:p>
          <a:endParaRPr lang="en-US" sz="1100" b="0" baseline="0"/>
        </a:p>
        <a:p>
          <a:r>
            <a:rPr lang="en-US" sz="1100" b="0" baseline="0"/>
            <a:t>The spreadsheet will auto calculate an estimed valuation for your business in cell G37</a:t>
          </a:r>
          <a:endParaRPr lang="en-US" sz="1100" b="0"/>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636270</xdr:colOff>
      <xdr:row>8</xdr:row>
      <xdr:rowOff>144388</xdr:rowOff>
    </xdr:to>
    <xdr:pic>
      <xdr:nvPicPr>
        <xdr:cNvPr id="2" name="Picture 1">
          <a:extLst>
            <a:ext uri="{FF2B5EF4-FFF2-40B4-BE49-F238E27FC236}">
              <a16:creationId xmlns:a16="http://schemas.microsoft.com/office/drawing/2014/main" id="{14FF3449-04A6-4E3E-9F2C-E4CE93B0071B}"/>
            </a:ext>
          </a:extLst>
        </xdr:cNvPr>
        <xdr:cNvPicPr>
          <a:picLocks noChangeAspect="1"/>
        </xdr:cNvPicPr>
      </xdr:nvPicPr>
      <xdr:blipFill>
        <a:blip xmlns:r="http://schemas.openxmlformats.org/officeDocument/2006/relationships" r:embed="rId1"/>
        <a:stretch>
          <a:fillRect/>
        </a:stretch>
      </xdr:blipFill>
      <xdr:spPr>
        <a:xfrm>
          <a:off x="0" y="0"/>
          <a:ext cx="3893820" cy="1719188"/>
        </a:xfrm>
        <a:prstGeom prst="rect">
          <a:avLst/>
        </a:prstGeom>
      </xdr:spPr>
    </xdr:pic>
    <xdr:clientData/>
  </xdr:twoCellAnchor>
  <xdr:twoCellAnchor>
    <xdr:from>
      <xdr:col>6</xdr:col>
      <xdr:colOff>209550</xdr:colOff>
      <xdr:row>19</xdr:row>
      <xdr:rowOff>171450</xdr:rowOff>
    </xdr:from>
    <xdr:to>
      <xdr:col>6</xdr:col>
      <xdr:colOff>1530350</xdr:colOff>
      <xdr:row>26</xdr:row>
      <xdr:rowOff>139700</xdr:rowOff>
    </xdr:to>
    <xdr:sp macro="" textlink="">
      <xdr:nvSpPr>
        <xdr:cNvPr id="3" name="Arrow: Bent 2">
          <a:extLst>
            <a:ext uri="{FF2B5EF4-FFF2-40B4-BE49-F238E27FC236}">
              <a16:creationId xmlns:a16="http://schemas.microsoft.com/office/drawing/2014/main" id="{66A33BBB-9136-4815-9749-CF02391F5185}"/>
            </a:ext>
          </a:extLst>
        </xdr:cNvPr>
        <xdr:cNvSpPr/>
      </xdr:nvSpPr>
      <xdr:spPr>
        <a:xfrm rot="5400000">
          <a:off x="5867400" y="3924300"/>
          <a:ext cx="1346200" cy="1320800"/>
        </a:xfrm>
        <a:prstGeom prst="ben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twoCellAnchor>
    <xdr:from>
      <xdr:col>5</xdr:col>
      <xdr:colOff>1104900</xdr:colOff>
      <xdr:row>0</xdr:row>
      <xdr:rowOff>38100</xdr:rowOff>
    </xdr:from>
    <xdr:to>
      <xdr:col>11</xdr:col>
      <xdr:colOff>349250</xdr:colOff>
      <xdr:row>16</xdr:row>
      <xdr:rowOff>158750</xdr:rowOff>
    </xdr:to>
    <xdr:sp macro="" textlink="">
      <xdr:nvSpPr>
        <xdr:cNvPr id="4" name="TextBox 3">
          <a:extLst>
            <a:ext uri="{FF2B5EF4-FFF2-40B4-BE49-F238E27FC236}">
              <a16:creationId xmlns:a16="http://schemas.microsoft.com/office/drawing/2014/main" id="{7A5EFD4E-3328-412D-9E49-BF4B5A88D19C}"/>
            </a:ext>
          </a:extLst>
        </xdr:cNvPr>
        <xdr:cNvSpPr txBox="1"/>
      </xdr:nvSpPr>
      <xdr:spPr>
        <a:xfrm>
          <a:off x="5626100" y="38100"/>
          <a:ext cx="5276850" cy="32702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Instructions</a:t>
          </a:r>
          <a:r>
            <a:rPr lang="en-US" sz="1100"/>
            <a:t>:</a:t>
          </a:r>
        </a:p>
        <a:p>
          <a:endParaRPr lang="en-US" sz="1100"/>
        </a:p>
        <a:p>
          <a:r>
            <a:rPr lang="en-US" sz="1100" b="1"/>
            <a:t>Enter a discount rate in cell F14</a:t>
          </a:r>
          <a:r>
            <a:rPr lang="en-US" sz="1100"/>
            <a:t>.</a:t>
          </a:r>
          <a:r>
            <a:rPr lang="en-US" sz="1100" baseline="0"/>
            <a:t> This rate should be the estimated rate of return a potential investor would be expecting in return for an investment.</a:t>
          </a:r>
        </a:p>
        <a:p>
          <a:endParaRPr lang="en-US" sz="1100" baseline="0"/>
        </a:p>
        <a:p>
          <a:r>
            <a:rPr lang="en-US" sz="1100" b="1" baseline="0"/>
            <a:t>Pick a valuation multiplier in cell F15</a:t>
          </a:r>
          <a:r>
            <a:rPr lang="en-US" sz="1100" baseline="0"/>
            <a:t>. This will multiply the total discounted cash flow by the multiplier factor you enter.  Generally concept stage or early stage businesses cannot attach as large a multiplier to their valuation because they lack a track record. The more established a business is the more likely it is that they can establish a higher multiplier.</a:t>
          </a:r>
        </a:p>
        <a:p>
          <a:endParaRPr lang="en-US" sz="1100" baseline="0"/>
        </a:p>
        <a:p>
          <a:r>
            <a:rPr lang="en-US" sz="1100" b="1" baseline="0"/>
            <a:t>Enter the total assets and liabilities for the business in cells F16, and F17. </a:t>
          </a:r>
          <a:r>
            <a:rPr lang="en-US" sz="1100" b="0" baseline="0"/>
            <a:t>This information is found on the balance sheet. If you are not yet in business, then you will need an estimated "projected" balance sheet.</a:t>
          </a:r>
        </a:p>
        <a:p>
          <a:endParaRPr lang="en-US" sz="1100" b="0"/>
        </a:p>
        <a:p>
          <a:r>
            <a:rPr lang="en-US" sz="1100" b="0"/>
            <a:t>Enter</a:t>
          </a:r>
          <a:r>
            <a:rPr lang="en-US" sz="1100" b="0" baseline="0"/>
            <a:t> your projected future cash flows (use your operating profit in this instance) for as many years as you feel you can guestimate. Enter these figures in cells E22 through E31.</a:t>
          </a:r>
        </a:p>
        <a:p>
          <a:endParaRPr lang="en-US" sz="1100" b="0" baseline="0"/>
        </a:p>
        <a:p>
          <a:r>
            <a:rPr lang="en-US" sz="1100" b="0" baseline="0"/>
            <a:t>The spreadsheet will auto calculate an estimed valuation for your business in cell G37</a:t>
          </a:r>
          <a:endParaRPr lang="en-US" sz="1100" b="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101"/>
  <sheetViews>
    <sheetView showGridLines="0" tabSelected="1" topLeftCell="A34" workbookViewId="0">
      <selection activeCell="C62" sqref="C62:C94"/>
    </sheetView>
  </sheetViews>
  <sheetFormatPr defaultColWidth="9.1796875" defaultRowHeight="12.75" customHeight="1" x14ac:dyDescent="0.25"/>
  <cols>
    <col min="1" max="1" width="6.36328125" customWidth="1"/>
    <col min="2" max="2" width="37.1796875" customWidth="1"/>
    <col min="3" max="5" width="15.453125" customWidth="1"/>
    <col min="6" max="6" width="2.453125" customWidth="1"/>
    <col min="7" max="7" width="73" customWidth="1"/>
  </cols>
  <sheetData>
    <row r="1" spans="1:7" ht="26.25" customHeight="1" x14ac:dyDescent="0.25">
      <c r="A1" s="340" t="s">
        <v>107</v>
      </c>
      <c r="B1" s="340"/>
      <c r="C1" s="341" t="s">
        <v>108</v>
      </c>
      <c r="D1" s="341"/>
      <c r="E1" s="341"/>
      <c r="F1" s="341"/>
      <c r="G1" s="341"/>
    </row>
    <row r="2" spans="1:7" ht="26.25" customHeight="1" x14ac:dyDescent="0.25">
      <c r="A2" s="342" t="s">
        <v>109</v>
      </c>
      <c r="B2" s="342"/>
      <c r="C2" s="342"/>
      <c r="D2" s="342"/>
      <c r="E2" s="342"/>
      <c r="F2" s="342"/>
      <c r="G2" s="342"/>
    </row>
    <row r="3" spans="1:7" ht="26.25" customHeight="1" x14ac:dyDescent="0.25">
      <c r="A3" s="342"/>
      <c r="B3" s="342"/>
      <c r="C3" s="342"/>
      <c r="D3" s="342"/>
      <c r="E3" s="342"/>
      <c r="F3" s="342"/>
      <c r="G3" s="342"/>
    </row>
    <row r="4" spans="1:7" ht="26.25" customHeight="1" x14ac:dyDescent="0.25">
      <c r="A4" s="342"/>
      <c r="B4" s="342"/>
      <c r="C4" s="342"/>
      <c r="D4" s="342"/>
      <c r="E4" s="342"/>
      <c r="F4" s="342"/>
      <c r="G4" s="342"/>
    </row>
    <row r="5" spans="1:7" ht="26.25" customHeight="1" x14ac:dyDescent="0.25">
      <c r="A5" s="342"/>
      <c r="B5" s="342"/>
      <c r="C5" s="342"/>
      <c r="D5" s="342"/>
      <c r="E5" s="342"/>
      <c r="F5" s="342"/>
      <c r="G5" s="342"/>
    </row>
    <row r="6" spans="1:7" ht="26.25" customHeight="1" x14ac:dyDescent="0.25">
      <c r="A6" s="342"/>
      <c r="B6" s="342"/>
      <c r="C6" s="342"/>
      <c r="D6" s="342"/>
      <c r="E6" s="342"/>
      <c r="F6" s="342"/>
      <c r="G6" s="342"/>
    </row>
    <row r="7" spans="1:7" ht="15.75" customHeight="1" x14ac:dyDescent="0.35">
      <c r="A7" s="337" t="s">
        <v>0</v>
      </c>
      <c r="B7" s="337"/>
      <c r="C7" s="18" t="s">
        <v>1</v>
      </c>
      <c r="D7" s="18" t="s">
        <v>2</v>
      </c>
      <c r="E7" s="18" t="s">
        <v>3</v>
      </c>
      <c r="G7" t="s">
        <v>4</v>
      </c>
    </row>
    <row r="8" spans="1:7" ht="13" x14ac:dyDescent="0.3">
      <c r="A8" s="339" t="s">
        <v>5</v>
      </c>
      <c r="B8" s="339"/>
      <c r="C8" s="13"/>
      <c r="D8" s="13"/>
      <c r="E8" s="2" t="s">
        <v>6</v>
      </c>
    </row>
    <row r="9" spans="1:7" ht="12.5" x14ac:dyDescent="0.25">
      <c r="B9" s="19" t="s">
        <v>7</v>
      </c>
      <c r="C9" s="31">
        <v>10000</v>
      </c>
      <c r="D9" s="21"/>
      <c r="E9" s="4">
        <f>D9-C9</f>
        <v>-10000</v>
      </c>
      <c r="G9" s="10" t="s">
        <v>8</v>
      </c>
    </row>
    <row r="10" spans="1:7" ht="12.5" x14ac:dyDescent="0.25">
      <c r="B10" s="19" t="s">
        <v>9</v>
      </c>
      <c r="C10" s="31"/>
      <c r="D10" s="21"/>
      <c r="E10" s="4">
        <f>D10-C10</f>
        <v>0</v>
      </c>
    </row>
    <row r="11" spans="1:7" ht="12.5" x14ac:dyDescent="0.25">
      <c r="B11" s="17" t="s">
        <v>10</v>
      </c>
      <c r="C11" s="31"/>
      <c r="D11" s="21"/>
      <c r="E11" s="4">
        <f>D11-C11</f>
        <v>0</v>
      </c>
      <c r="G11" s="10" t="s">
        <v>11</v>
      </c>
    </row>
    <row r="12" spans="1:7" ht="13" x14ac:dyDescent="0.3">
      <c r="B12" s="14" t="s">
        <v>12</v>
      </c>
      <c r="C12" s="32">
        <f>SUM(C8:C11)</f>
        <v>10000</v>
      </c>
      <c r="D12" s="1">
        <f>SUM(D8:D11)</f>
        <v>0</v>
      </c>
      <c r="E12" s="4">
        <f>D12-C12</f>
        <v>-10000</v>
      </c>
    </row>
    <row r="13" spans="1:7" ht="12.75" customHeight="1" x14ac:dyDescent="0.25">
      <c r="C13" s="25"/>
    </row>
    <row r="14" spans="1:7" ht="13" x14ac:dyDescent="0.3">
      <c r="A14" s="336" t="s">
        <v>13</v>
      </c>
      <c r="B14" s="336"/>
      <c r="C14" s="26"/>
      <c r="D14" s="12"/>
    </row>
    <row r="15" spans="1:7" ht="12.5" x14ac:dyDescent="0.25">
      <c r="B15" s="19" t="s">
        <v>14</v>
      </c>
      <c r="C15" s="31"/>
      <c r="D15" s="21"/>
      <c r="E15" s="4">
        <f>D15-C15</f>
        <v>0</v>
      </c>
      <c r="G15" s="10" t="s">
        <v>15</v>
      </c>
    </row>
    <row r="16" spans="1:7" ht="12.5" x14ac:dyDescent="0.25">
      <c r="B16" s="19" t="s">
        <v>16</v>
      </c>
      <c r="C16" s="31"/>
      <c r="D16" s="21"/>
      <c r="E16" s="4">
        <f>D16-C16</f>
        <v>0</v>
      </c>
    </row>
    <row r="17" spans="1:7" ht="12.5" x14ac:dyDescent="0.25">
      <c r="B17" s="24" t="s">
        <v>105</v>
      </c>
      <c r="C17" s="31">
        <v>6200</v>
      </c>
      <c r="D17" s="21">
        <v>0</v>
      </c>
      <c r="E17" s="4">
        <f>D17-C17</f>
        <v>-6200</v>
      </c>
      <c r="G17" s="10" t="s">
        <v>17</v>
      </c>
    </row>
    <row r="18" spans="1:7" ht="13" x14ac:dyDescent="0.3">
      <c r="B18" s="14" t="s">
        <v>18</v>
      </c>
      <c r="C18" s="32">
        <f>SUM(C14:C17)</f>
        <v>6200</v>
      </c>
      <c r="D18" s="1">
        <f>SUM(D14:D17)</f>
        <v>0</v>
      </c>
      <c r="E18" s="4">
        <f>D18-C18</f>
        <v>-6200</v>
      </c>
    </row>
    <row r="19" spans="1:7" ht="13" x14ac:dyDescent="0.3">
      <c r="A19" s="336" t="s">
        <v>19</v>
      </c>
      <c r="B19" s="336"/>
      <c r="C19" s="26"/>
      <c r="D19" s="12"/>
    </row>
    <row r="20" spans="1:7" ht="12.5" x14ac:dyDescent="0.25">
      <c r="B20" s="23" t="s">
        <v>20</v>
      </c>
      <c r="C20" s="31">
        <v>3000</v>
      </c>
      <c r="D20" s="21"/>
      <c r="E20" s="4">
        <f>D20-C20</f>
        <v>-3000</v>
      </c>
      <c r="G20" s="10" t="s">
        <v>21</v>
      </c>
    </row>
    <row r="21" spans="1:7" ht="12.5" x14ac:dyDescent="0.25">
      <c r="B21" s="24" t="s">
        <v>106</v>
      </c>
      <c r="C21" s="31">
        <v>3000</v>
      </c>
      <c r="D21" s="21"/>
      <c r="E21" s="4">
        <f>D21-C21</f>
        <v>-3000</v>
      </c>
      <c r="G21" s="10" t="s">
        <v>22</v>
      </c>
    </row>
    <row r="22" spans="1:7" ht="13" x14ac:dyDescent="0.3">
      <c r="B22" s="14" t="s">
        <v>23</v>
      </c>
      <c r="C22" s="32">
        <f>SUM(C19:C21)</f>
        <v>6000</v>
      </c>
      <c r="D22" s="1">
        <f>SUM(D19:D21)</f>
        <v>0</v>
      </c>
      <c r="E22" s="4">
        <f>D22-C22</f>
        <v>-6000</v>
      </c>
    </row>
    <row r="23" spans="1:7" ht="12.5" x14ac:dyDescent="0.25">
      <c r="A23" s="9"/>
      <c r="B23" s="9"/>
      <c r="C23" s="33"/>
      <c r="D23" s="12"/>
      <c r="E23" s="9"/>
    </row>
    <row r="24" spans="1:7" ht="15.75" customHeight="1" x14ac:dyDescent="0.35">
      <c r="A24" s="335" t="s">
        <v>24</v>
      </c>
      <c r="B24" s="335"/>
      <c r="C24" s="34">
        <f>(C12+C18)+C22</f>
        <v>22200</v>
      </c>
      <c r="D24" s="6">
        <f>(D12+D18)+D22</f>
        <v>0</v>
      </c>
      <c r="E24" s="11">
        <f>(E12+E18)+E22</f>
        <v>-22200</v>
      </c>
      <c r="G24" s="10" t="s">
        <v>25</v>
      </c>
    </row>
    <row r="26" spans="1:7" ht="15.75" customHeight="1" x14ac:dyDescent="0.35">
      <c r="A26" s="337" t="s">
        <v>26</v>
      </c>
      <c r="B26" s="337"/>
      <c r="C26" s="18" t="s">
        <v>1</v>
      </c>
      <c r="D26" s="18" t="s">
        <v>2</v>
      </c>
      <c r="E26" s="18" t="s">
        <v>3</v>
      </c>
    </row>
    <row r="27" spans="1:7" ht="13" x14ac:dyDescent="0.3">
      <c r="A27" s="338" t="s">
        <v>104</v>
      </c>
      <c r="B27" s="339"/>
      <c r="C27" s="13"/>
      <c r="D27" s="13"/>
      <c r="E27" s="5"/>
    </row>
    <row r="28" spans="1:7" ht="12.5" x14ac:dyDescent="0.25">
      <c r="B28" s="19" t="s">
        <v>28</v>
      </c>
      <c r="C28" s="31">
        <v>500</v>
      </c>
      <c r="D28" s="21"/>
      <c r="E28" s="4">
        <f>D28-C28</f>
        <v>-500</v>
      </c>
      <c r="G28" s="10" t="s">
        <v>29</v>
      </c>
    </row>
    <row r="29" spans="1:7" ht="12.5" x14ac:dyDescent="0.25">
      <c r="B29" s="19" t="s">
        <v>30</v>
      </c>
      <c r="C29" s="31">
        <v>125</v>
      </c>
      <c r="D29" s="21"/>
      <c r="E29" s="4">
        <f t="shared" ref="E29:E58" si="0">D29-C29</f>
        <v>-125</v>
      </c>
      <c r="G29" s="10" t="s">
        <v>31</v>
      </c>
    </row>
    <row r="30" spans="1:7" ht="12.5" x14ac:dyDescent="0.25">
      <c r="B30" s="19" t="s">
        <v>32</v>
      </c>
      <c r="C30" s="31">
        <v>50</v>
      </c>
      <c r="D30" s="21"/>
      <c r="E30" s="4">
        <f t="shared" si="0"/>
        <v>-50</v>
      </c>
      <c r="G30" s="10" t="s">
        <v>33</v>
      </c>
    </row>
    <row r="31" spans="1:7" ht="12.5" x14ac:dyDescent="0.25">
      <c r="B31" s="19" t="s">
        <v>34</v>
      </c>
      <c r="C31" s="31"/>
      <c r="D31" s="21"/>
      <c r="E31" s="4">
        <f t="shared" si="0"/>
        <v>0</v>
      </c>
      <c r="G31" s="10" t="s">
        <v>35</v>
      </c>
    </row>
    <row r="32" spans="1:7" ht="12.5" x14ac:dyDescent="0.25">
      <c r="B32" s="19" t="s">
        <v>36</v>
      </c>
      <c r="C32" s="31"/>
      <c r="D32" s="21"/>
      <c r="E32" s="4">
        <f t="shared" si="0"/>
        <v>0</v>
      </c>
      <c r="G32" s="10" t="s">
        <v>37</v>
      </c>
    </row>
    <row r="33" spans="2:7" ht="12.5" x14ac:dyDescent="0.25">
      <c r="B33" s="19" t="s">
        <v>38</v>
      </c>
      <c r="C33" s="31">
        <v>25</v>
      </c>
      <c r="D33" s="21"/>
      <c r="E33" s="4">
        <f t="shared" si="0"/>
        <v>-25</v>
      </c>
      <c r="G33" s="10" t="s">
        <v>39</v>
      </c>
    </row>
    <row r="34" spans="2:7" ht="12.5" x14ac:dyDescent="0.25">
      <c r="B34" s="19" t="s">
        <v>40</v>
      </c>
      <c r="C34" s="31">
        <v>135</v>
      </c>
      <c r="D34" s="21"/>
      <c r="E34" s="4">
        <f t="shared" si="0"/>
        <v>-135</v>
      </c>
      <c r="G34" s="10" t="s">
        <v>41</v>
      </c>
    </row>
    <row r="35" spans="2:7" ht="12.5" x14ac:dyDescent="0.25">
      <c r="B35" s="19" t="s">
        <v>42</v>
      </c>
      <c r="C35" s="31"/>
      <c r="D35" s="21"/>
      <c r="E35" s="4">
        <f t="shared" si="0"/>
        <v>0</v>
      </c>
      <c r="G35" s="10" t="s">
        <v>43</v>
      </c>
    </row>
    <row r="36" spans="2:7" ht="12.5" x14ac:dyDescent="0.25">
      <c r="B36" s="19" t="s">
        <v>44</v>
      </c>
      <c r="C36" s="31"/>
      <c r="D36" s="21"/>
      <c r="E36" s="4">
        <f t="shared" si="0"/>
        <v>0</v>
      </c>
      <c r="G36" s="10" t="s">
        <v>45</v>
      </c>
    </row>
    <row r="37" spans="2:7" ht="12.5" x14ac:dyDescent="0.25">
      <c r="B37" s="19" t="s">
        <v>46</v>
      </c>
      <c r="C37" s="31"/>
      <c r="D37" s="21"/>
      <c r="E37" s="4">
        <f t="shared" si="0"/>
        <v>0</v>
      </c>
      <c r="G37" s="10" t="s">
        <v>47</v>
      </c>
    </row>
    <row r="38" spans="2:7" ht="12.5" x14ac:dyDescent="0.25">
      <c r="B38" s="19" t="s">
        <v>48</v>
      </c>
      <c r="C38" s="31"/>
      <c r="D38" s="21"/>
      <c r="E38" s="4">
        <f t="shared" si="0"/>
        <v>0</v>
      </c>
      <c r="G38" s="10" t="s">
        <v>49</v>
      </c>
    </row>
    <row r="39" spans="2:7" ht="12.5" x14ac:dyDescent="0.25">
      <c r="B39" s="19" t="s">
        <v>50</v>
      </c>
      <c r="C39" s="31"/>
      <c r="D39" s="21"/>
      <c r="E39" s="4">
        <f t="shared" si="0"/>
        <v>0</v>
      </c>
      <c r="G39" s="10" t="s">
        <v>51</v>
      </c>
    </row>
    <row r="40" spans="2:7" ht="12.5" x14ac:dyDescent="0.25">
      <c r="B40" s="19" t="s">
        <v>52</v>
      </c>
      <c r="C40" s="31"/>
      <c r="D40" s="21"/>
      <c r="E40" s="4">
        <f t="shared" si="0"/>
        <v>0</v>
      </c>
      <c r="G40" s="10" t="s">
        <v>53</v>
      </c>
    </row>
    <row r="41" spans="2:7" ht="12.5" x14ac:dyDescent="0.25">
      <c r="B41" s="19" t="s">
        <v>54</v>
      </c>
      <c r="C41" s="31">
        <v>250</v>
      </c>
      <c r="D41" s="21"/>
      <c r="E41" s="4">
        <f t="shared" si="0"/>
        <v>-250</v>
      </c>
      <c r="G41" s="10" t="s">
        <v>55</v>
      </c>
    </row>
    <row r="42" spans="2:7" ht="12.5" x14ac:dyDescent="0.25">
      <c r="B42" s="19" t="s">
        <v>56</v>
      </c>
      <c r="C42" s="31"/>
      <c r="D42" s="21"/>
      <c r="E42" s="4">
        <f t="shared" si="0"/>
        <v>0</v>
      </c>
      <c r="G42" s="10" t="s">
        <v>57</v>
      </c>
    </row>
    <row r="43" spans="2:7" ht="12.5" x14ac:dyDescent="0.25">
      <c r="B43" s="19" t="s">
        <v>58</v>
      </c>
      <c r="C43" s="31"/>
      <c r="D43" s="21"/>
      <c r="E43" s="4">
        <f t="shared" si="0"/>
        <v>0</v>
      </c>
      <c r="G43" s="10" t="s">
        <v>59</v>
      </c>
    </row>
    <row r="44" spans="2:7" ht="12.5" x14ac:dyDescent="0.25">
      <c r="B44" s="19" t="s">
        <v>60</v>
      </c>
      <c r="C44" s="31"/>
      <c r="D44" s="21"/>
      <c r="E44" s="4">
        <f t="shared" si="0"/>
        <v>0</v>
      </c>
      <c r="G44" s="10" t="s">
        <v>61</v>
      </c>
    </row>
    <row r="45" spans="2:7" ht="12.5" x14ac:dyDescent="0.25">
      <c r="B45" s="19" t="s">
        <v>62</v>
      </c>
      <c r="C45" s="31"/>
      <c r="D45" s="21"/>
      <c r="E45" s="4">
        <f t="shared" si="0"/>
        <v>0</v>
      </c>
      <c r="G45" s="10" t="s">
        <v>63</v>
      </c>
    </row>
    <row r="46" spans="2:7" ht="12.5" x14ac:dyDescent="0.25">
      <c r="B46" s="19" t="s">
        <v>64</v>
      </c>
      <c r="C46" s="31"/>
      <c r="D46" s="21"/>
      <c r="E46" s="4">
        <f t="shared" si="0"/>
        <v>0</v>
      </c>
      <c r="G46" s="10" t="s">
        <v>65</v>
      </c>
    </row>
    <row r="47" spans="2:7" ht="12.5" x14ac:dyDescent="0.25">
      <c r="B47" s="19" t="s">
        <v>66</v>
      </c>
      <c r="C47" s="31"/>
      <c r="D47" s="21"/>
      <c r="E47" s="4">
        <f t="shared" si="0"/>
        <v>0</v>
      </c>
      <c r="G47" s="10" t="s">
        <v>67</v>
      </c>
    </row>
    <row r="48" spans="2:7" ht="12.5" x14ac:dyDescent="0.25">
      <c r="B48" s="19" t="s">
        <v>68</v>
      </c>
      <c r="C48" s="31"/>
      <c r="D48" s="21"/>
      <c r="E48" s="4">
        <f t="shared" si="0"/>
        <v>0</v>
      </c>
      <c r="G48" s="10" t="s">
        <v>69</v>
      </c>
    </row>
    <row r="49" spans="1:7" ht="12.5" x14ac:dyDescent="0.25">
      <c r="B49" s="19" t="s">
        <v>70</v>
      </c>
      <c r="C49" s="31"/>
      <c r="D49" s="21"/>
      <c r="E49" s="4">
        <f t="shared" si="0"/>
        <v>0</v>
      </c>
      <c r="G49" s="10" t="s">
        <v>71</v>
      </c>
    </row>
    <row r="50" spans="1:7" ht="12.5" x14ac:dyDescent="0.25">
      <c r="B50" s="19" t="s">
        <v>72</v>
      </c>
      <c r="C50" s="31"/>
      <c r="D50" s="21"/>
      <c r="E50" s="4">
        <f t="shared" si="0"/>
        <v>0</v>
      </c>
      <c r="G50" s="10" t="s">
        <v>73</v>
      </c>
    </row>
    <row r="51" spans="1:7" ht="12.5" x14ac:dyDescent="0.25">
      <c r="B51" s="19" t="s">
        <v>74</v>
      </c>
      <c r="C51" s="31"/>
      <c r="D51" s="21"/>
      <c r="E51" s="4">
        <f t="shared" si="0"/>
        <v>0</v>
      </c>
      <c r="G51" s="10" t="s">
        <v>75</v>
      </c>
    </row>
    <row r="52" spans="1:7" ht="12.5" x14ac:dyDescent="0.25">
      <c r="B52" s="19" t="s">
        <v>76</v>
      </c>
      <c r="C52" s="31"/>
      <c r="D52" s="21"/>
      <c r="E52" s="4">
        <f t="shared" si="0"/>
        <v>0</v>
      </c>
      <c r="G52" s="10" t="s">
        <v>77</v>
      </c>
    </row>
    <row r="53" spans="1:7" ht="12.5" x14ac:dyDescent="0.25">
      <c r="B53" s="19" t="s">
        <v>78</v>
      </c>
      <c r="C53" s="31">
        <v>80</v>
      </c>
      <c r="D53" s="21"/>
      <c r="E53" s="4">
        <f t="shared" si="0"/>
        <v>-80</v>
      </c>
      <c r="G53" s="10" t="s">
        <v>79</v>
      </c>
    </row>
    <row r="54" spans="1:7" ht="12.5" x14ac:dyDescent="0.25">
      <c r="B54" s="23" t="s">
        <v>102</v>
      </c>
      <c r="C54" s="31">
        <v>500</v>
      </c>
      <c r="D54" s="21"/>
      <c r="E54" s="4">
        <f t="shared" si="0"/>
        <v>-500</v>
      </c>
      <c r="G54" s="10" t="s">
        <v>80</v>
      </c>
    </row>
    <row r="55" spans="1:7" ht="12.5" x14ac:dyDescent="0.25">
      <c r="B55" s="19" t="s">
        <v>81</v>
      </c>
      <c r="C55" s="31"/>
      <c r="D55" s="21"/>
      <c r="E55" s="4">
        <f t="shared" si="0"/>
        <v>0</v>
      </c>
      <c r="G55" s="10" t="s">
        <v>82</v>
      </c>
    </row>
    <row r="56" spans="1:7" ht="12.5" x14ac:dyDescent="0.25">
      <c r="B56" s="19" t="s">
        <v>83</v>
      </c>
      <c r="C56" s="31"/>
      <c r="D56" s="21"/>
      <c r="E56" s="4">
        <f t="shared" si="0"/>
        <v>0</v>
      </c>
      <c r="G56" s="10" t="s">
        <v>84</v>
      </c>
    </row>
    <row r="57" spans="1:7" ht="12.5" x14ac:dyDescent="0.25">
      <c r="B57" s="23" t="s">
        <v>103</v>
      </c>
      <c r="C57" s="31">
        <v>15</v>
      </c>
      <c r="D57" s="21"/>
      <c r="E57" s="4">
        <f t="shared" si="0"/>
        <v>-15</v>
      </c>
      <c r="G57" s="10" t="s">
        <v>86</v>
      </c>
    </row>
    <row r="58" spans="1:7" ht="13" x14ac:dyDescent="0.3">
      <c r="B58" s="24" t="s">
        <v>58</v>
      </c>
      <c r="C58" s="31">
        <v>900</v>
      </c>
      <c r="D58" s="21"/>
      <c r="E58" s="4">
        <f t="shared" si="0"/>
        <v>-900</v>
      </c>
      <c r="G58" s="7" t="s">
        <v>88</v>
      </c>
    </row>
    <row r="59" spans="1:7" ht="15.5" x14ac:dyDescent="0.35">
      <c r="A59" s="16" t="s">
        <v>89</v>
      </c>
      <c r="B59" s="36" t="s">
        <v>90</v>
      </c>
      <c r="C59" s="37">
        <f>SUM(C27:C58)</f>
        <v>2580</v>
      </c>
      <c r="D59" s="1">
        <f>SUM(D27:D58)</f>
        <v>0</v>
      </c>
      <c r="E59" s="1">
        <f>SUM(E27:E58)</f>
        <v>-2580</v>
      </c>
    </row>
    <row r="61" spans="1:7" ht="13" x14ac:dyDescent="0.3">
      <c r="A61" s="336" t="s">
        <v>91</v>
      </c>
      <c r="B61" s="336"/>
      <c r="C61" s="12"/>
      <c r="D61" s="12"/>
    </row>
    <row r="62" spans="1:7" ht="13" x14ac:dyDescent="0.3">
      <c r="A62" s="22"/>
      <c r="B62" s="27" t="s">
        <v>110</v>
      </c>
      <c r="C62" s="31"/>
      <c r="D62" s="21"/>
      <c r="E62" s="30">
        <f>D62-C62</f>
        <v>0</v>
      </c>
    </row>
    <row r="63" spans="1:7" ht="13" x14ac:dyDescent="0.25">
      <c r="B63" s="27" t="s">
        <v>111</v>
      </c>
      <c r="C63" s="31">
        <v>200</v>
      </c>
      <c r="D63" s="21"/>
      <c r="E63" s="30">
        <f t="shared" ref="E63:E93" si="1">D63-C63</f>
        <v>-200</v>
      </c>
      <c r="G63" s="10"/>
    </row>
    <row r="64" spans="1:7" ht="13" x14ac:dyDescent="0.25">
      <c r="B64" s="27" t="s">
        <v>112</v>
      </c>
      <c r="C64" s="31">
        <v>25</v>
      </c>
      <c r="D64" s="21"/>
      <c r="E64" s="30">
        <f t="shared" si="1"/>
        <v>-25</v>
      </c>
      <c r="G64" s="10"/>
    </row>
    <row r="65" spans="1:7" ht="13" x14ac:dyDescent="0.25">
      <c r="B65" s="27" t="s">
        <v>113</v>
      </c>
      <c r="C65" s="31"/>
      <c r="D65" s="21"/>
      <c r="E65" s="30">
        <f t="shared" si="1"/>
        <v>0</v>
      </c>
      <c r="G65" s="10"/>
    </row>
    <row r="66" spans="1:7" ht="13" x14ac:dyDescent="0.25">
      <c r="B66" s="27" t="s">
        <v>114</v>
      </c>
      <c r="C66" s="31"/>
      <c r="D66" s="21"/>
      <c r="E66" s="30">
        <f t="shared" si="1"/>
        <v>0</v>
      </c>
      <c r="G66" s="10"/>
    </row>
    <row r="67" spans="1:7" ht="13" x14ac:dyDescent="0.25">
      <c r="B67" s="27" t="s">
        <v>128</v>
      </c>
      <c r="C67" s="31">
        <v>150</v>
      </c>
      <c r="D67" s="21"/>
      <c r="E67" s="30">
        <f t="shared" si="1"/>
        <v>-150</v>
      </c>
      <c r="G67" s="10"/>
    </row>
    <row r="68" spans="1:7" ht="13" x14ac:dyDescent="0.25">
      <c r="B68" s="27" t="s">
        <v>93</v>
      </c>
      <c r="C68" s="31">
        <v>400</v>
      </c>
      <c r="D68" s="21"/>
      <c r="E68" s="30">
        <f t="shared" si="1"/>
        <v>-400</v>
      </c>
      <c r="G68" s="10"/>
    </row>
    <row r="69" spans="1:7" ht="13" x14ac:dyDescent="0.25">
      <c r="B69" s="27" t="s">
        <v>92</v>
      </c>
      <c r="C69" s="31"/>
      <c r="D69" s="21"/>
      <c r="E69" s="30">
        <f t="shared" si="1"/>
        <v>0</v>
      </c>
      <c r="G69" s="10"/>
    </row>
    <row r="70" spans="1:7" ht="13" x14ac:dyDescent="0.25">
      <c r="B70" s="27" t="s">
        <v>134</v>
      </c>
      <c r="C70" s="31">
        <v>1500</v>
      </c>
      <c r="D70" s="21"/>
      <c r="E70" s="30">
        <f t="shared" si="1"/>
        <v>-1500</v>
      </c>
      <c r="G70" s="10"/>
    </row>
    <row r="71" spans="1:7" ht="13" x14ac:dyDescent="0.25">
      <c r="B71" s="27" t="s">
        <v>115</v>
      </c>
      <c r="C71" s="31"/>
      <c r="D71" s="21"/>
      <c r="E71" s="30">
        <f t="shared" si="1"/>
        <v>0</v>
      </c>
      <c r="G71" s="10"/>
    </row>
    <row r="72" spans="1:7" ht="13" x14ac:dyDescent="0.25">
      <c r="B72" s="27" t="s">
        <v>116</v>
      </c>
      <c r="C72" s="31"/>
      <c r="D72" s="21"/>
      <c r="E72" s="30">
        <f t="shared" si="1"/>
        <v>0</v>
      </c>
      <c r="G72" s="10"/>
    </row>
    <row r="73" spans="1:7" ht="13" x14ac:dyDescent="0.25">
      <c r="B73" s="27" t="s">
        <v>130</v>
      </c>
      <c r="C73" s="31"/>
      <c r="D73" s="21"/>
      <c r="E73" s="30">
        <f t="shared" si="1"/>
        <v>0</v>
      </c>
      <c r="G73" s="10"/>
    </row>
    <row r="74" spans="1:7" ht="13" x14ac:dyDescent="0.25">
      <c r="B74" s="27" t="s">
        <v>129</v>
      </c>
      <c r="C74" s="31">
        <v>80</v>
      </c>
      <c r="D74" s="21"/>
      <c r="E74" s="30">
        <f t="shared" si="1"/>
        <v>-80</v>
      </c>
      <c r="G74" s="10"/>
    </row>
    <row r="75" spans="1:7" ht="13" x14ac:dyDescent="0.25">
      <c r="A75" s="28"/>
      <c r="B75" s="27" t="s">
        <v>94</v>
      </c>
      <c r="C75" s="31">
        <v>150</v>
      </c>
      <c r="D75" s="21"/>
      <c r="E75" s="30">
        <f t="shared" si="1"/>
        <v>-150</v>
      </c>
      <c r="G75" s="10"/>
    </row>
    <row r="76" spans="1:7" ht="13" x14ac:dyDescent="0.25">
      <c r="B76" s="27" t="s">
        <v>117</v>
      </c>
      <c r="C76" s="31">
        <v>0</v>
      </c>
      <c r="D76" s="21"/>
      <c r="E76" s="30">
        <f t="shared" si="1"/>
        <v>0</v>
      </c>
      <c r="G76" s="10"/>
    </row>
    <row r="77" spans="1:7" ht="13" x14ac:dyDescent="0.25">
      <c r="B77" s="27" t="s">
        <v>131</v>
      </c>
      <c r="C77" s="31"/>
      <c r="D77" s="21"/>
      <c r="E77" s="30">
        <f t="shared" si="1"/>
        <v>0</v>
      </c>
      <c r="G77" s="10"/>
    </row>
    <row r="78" spans="1:7" ht="13" x14ac:dyDescent="0.25">
      <c r="B78" s="27" t="s">
        <v>118</v>
      </c>
      <c r="C78" s="31">
        <v>50</v>
      </c>
      <c r="D78" s="21"/>
      <c r="E78" s="30">
        <f t="shared" si="1"/>
        <v>-50</v>
      </c>
      <c r="G78" s="10"/>
    </row>
    <row r="79" spans="1:7" ht="13" x14ac:dyDescent="0.25">
      <c r="B79" s="27" t="s">
        <v>119</v>
      </c>
      <c r="C79" s="31">
        <v>240</v>
      </c>
      <c r="D79" s="21"/>
      <c r="E79" s="30">
        <f t="shared" si="1"/>
        <v>-240</v>
      </c>
      <c r="G79" s="10"/>
    </row>
    <row r="80" spans="1:7" ht="13" x14ac:dyDescent="0.25">
      <c r="B80" s="27" t="s">
        <v>120</v>
      </c>
      <c r="C80" s="31">
        <v>50</v>
      </c>
      <c r="D80" s="21"/>
      <c r="E80" s="30">
        <f t="shared" si="1"/>
        <v>-50</v>
      </c>
      <c r="G80" s="10"/>
    </row>
    <row r="81" spans="2:7" ht="13" x14ac:dyDescent="0.25">
      <c r="B81" s="27" t="s">
        <v>132</v>
      </c>
      <c r="C81" s="31"/>
      <c r="D81" s="21"/>
      <c r="E81" s="30">
        <f t="shared" si="1"/>
        <v>0</v>
      </c>
      <c r="G81" s="10"/>
    </row>
    <row r="82" spans="2:7" ht="13" x14ac:dyDescent="0.25">
      <c r="B82" s="27" t="s">
        <v>121</v>
      </c>
      <c r="C82" s="31">
        <v>150</v>
      </c>
      <c r="D82" s="21"/>
      <c r="E82" s="30">
        <f t="shared" si="1"/>
        <v>-150</v>
      </c>
      <c r="G82" s="10"/>
    </row>
    <row r="83" spans="2:7" ht="13" x14ac:dyDescent="0.25">
      <c r="B83" s="27" t="s">
        <v>122</v>
      </c>
      <c r="C83" s="31"/>
      <c r="D83" s="21"/>
      <c r="E83" s="30">
        <f t="shared" si="1"/>
        <v>0</v>
      </c>
      <c r="G83" s="10"/>
    </row>
    <row r="84" spans="2:7" ht="13" x14ac:dyDescent="0.25">
      <c r="B84" s="27" t="s">
        <v>123</v>
      </c>
      <c r="C84" s="31"/>
      <c r="D84" s="21"/>
      <c r="E84" s="30">
        <f t="shared" si="1"/>
        <v>0</v>
      </c>
      <c r="G84" s="10"/>
    </row>
    <row r="85" spans="2:7" ht="13" x14ac:dyDescent="0.25">
      <c r="B85" s="27" t="s">
        <v>124</v>
      </c>
      <c r="C85" s="31"/>
      <c r="D85" s="21"/>
      <c r="E85" s="30">
        <f t="shared" si="1"/>
        <v>0</v>
      </c>
      <c r="G85" s="10"/>
    </row>
    <row r="86" spans="2:7" ht="13" x14ac:dyDescent="0.25">
      <c r="B86" s="27" t="s">
        <v>125</v>
      </c>
      <c r="C86" s="31">
        <v>40</v>
      </c>
      <c r="D86" s="21"/>
      <c r="E86" s="30">
        <f t="shared" si="1"/>
        <v>-40</v>
      </c>
      <c r="G86" s="10"/>
    </row>
    <row r="87" spans="2:7" ht="13" x14ac:dyDescent="0.25">
      <c r="B87" s="27" t="s">
        <v>78</v>
      </c>
      <c r="C87" s="31">
        <v>80</v>
      </c>
      <c r="D87" s="21"/>
      <c r="E87" s="30">
        <f t="shared" si="1"/>
        <v>-80</v>
      </c>
      <c r="G87" s="10"/>
    </row>
    <row r="88" spans="2:7" ht="13" x14ac:dyDescent="0.25">
      <c r="B88" s="27" t="s">
        <v>81</v>
      </c>
      <c r="C88" s="31"/>
      <c r="D88" s="21"/>
      <c r="E88" s="30">
        <f t="shared" si="1"/>
        <v>0</v>
      </c>
      <c r="G88" s="10"/>
    </row>
    <row r="89" spans="2:7" ht="13" x14ac:dyDescent="0.25">
      <c r="B89" s="27" t="s">
        <v>126</v>
      </c>
      <c r="C89" s="31">
        <v>50</v>
      </c>
      <c r="D89" s="21"/>
      <c r="E89" s="30">
        <f t="shared" si="1"/>
        <v>-50</v>
      </c>
      <c r="G89" s="10"/>
    </row>
    <row r="90" spans="2:7" ht="13" x14ac:dyDescent="0.25">
      <c r="B90" s="27" t="s">
        <v>127</v>
      </c>
      <c r="C90" s="31">
        <v>20</v>
      </c>
      <c r="D90" s="21"/>
      <c r="E90" s="30">
        <f t="shared" si="1"/>
        <v>-20</v>
      </c>
      <c r="G90" s="10"/>
    </row>
    <row r="91" spans="2:7" ht="12.5" x14ac:dyDescent="0.25">
      <c r="B91" s="23" t="s">
        <v>95</v>
      </c>
      <c r="C91" s="31"/>
      <c r="D91" s="21"/>
      <c r="E91" s="30">
        <f t="shared" si="1"/>
        <v>0</v>
      </c>
      <c r="G91" s="10"/>
    </row>
    <row r="92" spans="2:7" ht="12.5" x14ac:dyDescent="0.25">
      <c r="B92" s="23" t="s">
        <v>133</v>
      </c>
      <c r="C92" s="31">
        <v>75</v>
      </c>
      <c r="D92" s="21"/>
      <c r="E92" s="30">
        <f t="shared" si="1"/>
        <v>-75</v>
      </c>
      <c r="G92" s="10"/>
    </row>
    <row r="93" spans="2:7" ht="13" x14ac:dyDescent="0.3">
      <c r="B93" s="23" t="s">
        <v>85</v>
      </c>
      <c r="C93" s="31"/>
      <c r="D93" s="21"/>
      <c r="E93" s="30">
        <f t="shared" si="1"/>
        <v>0</v>
      </c>
      <c r="G93" s="7"/>
    </row>
    <row r="94" spans="2:7" ht="13" x14ac:dyDescent="0.3">
      <c r="B94" s="23" t="s">
        <v>87</v>
      </c>
      <c r="C94" s="35"/>
      <c r="D94" s="21"/>
      <c r="E94" s="30"/>
      <c r="G94" s="7"/>
    </row>
    <row r="95" spans="2:7" ht="18" x14ac:dyDescent="0.4">
      <c r="B95" s="38" t="s">
        <v>97</v>
      </c>
      <c r="C95" s="39">
        <f>SUM(C62:C94)</f>
        <v>3260</v>
      </c>
      <c r="D95" s="29"/>
      <c r="E95" s="30">
        <f>D95-C95</f>
        <v>-3260</v>
      </c>
    </row>
    <row r="96" spans="2:7" ht="13" x14ac:dyDescent="0.3">
      <c r="B96" s="3" t="s">
        <v>96</v>
      </c>
      <c r="C96" s="40">
        <v>6</v>
      </c>
      <c r="D96" s="15"/>
      <c r="E96" s="12"/>
      <c r="G96" s="10"/>
    </row>
    <row r="97" spans="1:5" ht="31" x14ac:dyDescent="0.35">
      <c r="B97" s="43" t="s">
        <v>135</v>
      </c>
      <c r="C97" s="42">
        <f>C95*C96</f>
        <v>19560</v>
      </c>
      <c r="D97" s="1">
        <f>D95*$C$96</f>
        <v>0</v>
      </c>
      <c r="E97" s="1">
        <f>D97-C97</f>
        <v>-19560</v>
      </c>
    </row>
    <row r="98" spans="1:5" ht="12.5" x14ac:dyDescent="0.25">
      <c r="A98" s="12"/>
      <c r="B98" s="12"/>
      <c r="C98" s="33"/>
      <c r="D98" s="12"/>
      <c r="E98" s="12"/>
    </row>
    <row r="99" spans="1:5" ht="15.75" customHeight="1" x14ac:dyDescent="0.35">
      <c r="A99" s="334" t="s">
        <v>98</v>
      </c>
      <c r="B99" s="334"/>
      <c r="C99" s="37">
        <f>C59+C97</f>
        <v>22140</v>
      </c>
      <c r="D99" s="6">
        <f>D59+D97</f>
        <v>0</v>
      </c>
      <c r="E99" s="11">
        <f>D99-C99</f>
        <v>-22140</v>
      </c>
    </row>
    <row r="100" spans="1:5" ht="12.5" x14ac:dyDescent="0.25">
      <c r="A100" s="9"/>
      <c r="B100" s="9"/>
      <c r="C100" s="41"/>
      <c r="D100" s="9"/>
      <c r="E100" s="9"/>
    </row>
    <row r="101" spans="1:5" ht="15.75" customHeight="1" x14ac:dyDescent="0.35">
      <c r="A101" s="335" t="s">
        <v>99</v>
      </c>
      <c r="B101" s="335"/>
      <c r="C101" s="34">
        <f>C24-C99</f>
        <v>60</v>
      </c>
      <c r="D101" s="6">
        <f>D24-D99</f>
        <v>0</v>
      </c>
      <c r="E101" s="11">
        <f>D101-C101</f>
        <v>-60</v>
      </c>
    </row>
  </sheetData>
  <mergeCells count="13">
    <mergeCell ref="A1:B1"/>
    <mergeCell ref="A7:B7"/>
    <mergeCell ref="A8:B8"/>
    <mergeCell ref="A14:B14"/>
    <mergeCell ref="C1:G1"/>
    <mergeCell ref="A2:G6"/>
    <mergeCell ref="A99:B99"/>
    <mergeCell ref="A101:B101"/>
    <mergeCell ref="A19:B19"/>
    <mergeCell ref="A24:B24"/>
    <mergeCell ref="A26:B26"/>
    <mergeCell ref="A27:B27"/>
    <mergeCell ref="A61:B61"/>
  </mergeCells>
  <conditionalFormatting sqref="E9:E24 E27:E101">
    <cfRule type="cellIs" dxfId="1" priority="1" stopIfTrue="1" operator="lessThan">
      <formula>0</formula>
    </cfRule>
  </conditionalFormatting>
  <pageMargins left="0.75" right="0.75" top="1" bottom="1" header="0.5" footer="0.5"/>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7C9F14-3DF2-4478-A0F0-2D1DE90A622A}">
  <dimension ref="A1:Q50"/>
  <sheetViews>
    <sheetView topLeftCell="A9" workbookViewId="0">
      <selection activeCell="D9" sqref="D9"/>
    </sheetView>
  </sheetViews>
  <sheetFormatPr defaultColWidth="9.81640625" defaultRowHeight="12.5" x14ac:dyDescent="0.25"/>
  <cols>
    <col min="1" max="1" width="1.90625" style="283" customWidth="1"/>
    <col min="2" max="2" width="3.6328125" style="283" customWidth="1"/>
    <col min="3" max="3" width="34.08984375" style="283" customWidth="1"/>
    <col min="4" max="15" width="9.6328125" style="283" customWidth="1"/>
    <col min="16" max="16" width="3.90625" style="283" customWidth="1"/>
    <col min="17" max="17" width="30.36328125" style="283" customWidth="1"/>
    <col min="18" max="16384" width="9.81640625" style="283"/>
  </cols>
  <sheetData>
    <row r="1" spans="2:17" s="257" customFormat="1" ht="20" x14ac:dyDescent="0.25">
      <c r="B1" s="305" t="s">
        <v>207</v>
      </c>
      <c r="C1" s="305"/>
      <c r="D1" s="368" t="s">
        <v>372</v>
      </c>
      <c r="E1" s="368"/>
      <c r="F1" s="368"/>
      <c r="G1" s="368"/>
      <c r="H1" s="368"/>
      <c r="I1" s="368"/>
      <c r="J1" s="368"/>
      <c r="K1" s="368"/>
      <c r="L1" s="368"/>
      <c r="M1" s="368"/>
      <c r="N1" s="368"/>
      <c r="O1" s="306"/>
    </row>
    <row r="2" spans="2:17" s="257" customFormat="1" ht="20" x14ac:dyDescent="0.25">
      <c r="B2" s="307" t="s">
        <v>255</v>
      </c>
      <c r="C2" s="307"/>
      <c r="D2" s="368"/>
      <c r="E2" s="368"/>
      <c r="F2" s="368"/>
      <c r="G2" s="368"/>
      <c r="H2" s="368"/>
      <c r="I2" s="368"/>
      <c r="J2" s="368"/>
      <c r="K2" s="368"/>
      <c r="L2" s="368"/>
      <c r="M2" s="368"/>
      <c r="N2" s="368"/>
      <c r="O2" s="308"/>
      <c r="Q2" s="68"/>
    </row>
    <row r="3" spans="2:17" s="257" customFormat="1" ht="20" x14ac:dyDescent="0.25">
      <c r="B3" s="307"/>
      <c r="C3" s="307"/>
      <c r="D3" s="368"/>
      <c r="E3" s="368"/>
      <c r="F3" s="368"/>
      <c r="G3" s="368"/>
      <c r="H3" s="368"/>
      <c r="I3" s="368"/>
      <c r="J3" s="368"/>
      <c r="K3" s="368"/>
      <c r="L3" s="368"/>
      <c r="M3" s="368"/>
      <c r="N3" s="368"/>
      <c r="O3" s="308"/>
      <c r="Q3" s="68"/>
    </row>
    <row r="4" spans="2:17" s="257" customFormat="1" ht="20" x14ac:dyDescent="0.25">
      <c r="B4" s="307"/>
      <c r="C4" s="307"/>
      <c r="D4" s="368"/>
      <c r="E4" s="368"/>
      <c r="F4" s="368"/>
      <c r="G4" s="368"/>
      <c r="H4" s="368"/>
      <c r="I4" s="368"/>
      <c r="J4" s="368"/>
      <c r="K4" s="368"/>
      <c r="L4" s="368"/>
      <c r="M4" s="368"/>
      <c r="N4" s="368"/>
      <c r="O4" s="308"/>
      <c r="Q4" s="68"/>
    </row>
    <row r="5" spans="2:17" s="257" customFormat="1" ht="20" x14ac:dyDescent="0.25">
      <c r="B5" s="307"/>
      <c r="C5" s="307"/>
      <c r="D5" s="368"/>
      <c r="E5" s="368"/>
      <c r="F5" s="368"/>
      <c r="G5" s="368"/>
      <c r="H5" s="368"/>
      <c r="I5" s="368"/>
      <c r="J5" s="368"/>
      <c r="K5" s="368"/>
      <c r="L5" s="368"/>
      <c r="M5" s="368"/>
      <c r="N5" s="368"/>
      <c r="O5" s="308"/>
      <c r="Q5" s="68"/>
    </row>
    <row r="6" spans="2:17" s="257" customFormat="1" ht="20" x14ac:dyDescent="0.25">
      <c r="B6" s="307"/>
      <c r="C6" s="307"/>
      <c r="D6" s="368"/>
      <c r="E6" s="368"/>
      <c r="F6" s="368"/>
      <c r="G6" s="368"/>
      <c r="H6" s="368"/>
      <c r="I6" s="368"/>
      <c r="J6" s="368"/>
      <c r="K6" s="368"/>
      <c r="L6" s="368"/>
      <c r="M6" s="368"/>
      <c r="N6" s="368"/>
      <c r="O6" s="308"/>
      <c r="Q6" s="68"/>
    </row>
    <row r="7" spans="2:17" s="257" customFormat="1" ht="20" x14ac:dyDescent="0.25">
      <c r="B7" s="307"/>
      <c r="C7" s="307"/>
      <c r="D7" s="309"/>
      <c r="E7" s="309"/>
      <c r="F7" s="309"/>
      <c r="G7" s="309"/>
      <c r="H7" s="309"/>
      <c r="I7" s="309"/>
      <c r="J7" s="309"/>
      <c r="K7" s="309"/>
      <c r="L7" s="309"/>
      <c r="M7" s="309"/>
      <c r="N7" s="309"/>
      <c r="O7" s="308"/>
      <c r="Q7" s="68"/>
    </row>
    <row r="8" spans="2:17" s="257" customFormat="1" x14ac:dyDescent="0.25">
      <c r="Q8" s="260"/>
    </row>
    <row r="9" spans="2:17" s="257" customFormat="1" ht="13" x14ac:dyDescent="0.25">
      <c r="B9" s="238"/>
      <c r="C9" s="310" t="s">
        <v>256</v>
      </c>
      <c r="D9" s="125">
        <v>41640</v>
      </c>
      <c r="E9" s="321">
        <f>D10+1</f>
        <v>41671</v>
      </c>
      <c r="F9" s="321">
        <f t="shared" ref="F9:O9" si="0">E10+1</f>
        <v>41699</v>
      </c>
      <c r="G9" s="321">
        <f t="shared" si="0"/>
        <v>41730</v>
      </c>
      <c r="H9" s="321">
        <f t="shared" si="0"/>
        <v>41760</v>
      </c>
      <c r="I9" s="321">
        <f t="shared" si="0"/>
        <v>41791</v>
      </c>
      <c r="J9" s="321">
        <f t="shared" si="0"/>
        <v>41821</v>
      </c>
      <c r="K9" s="321">
        <f t="shared" si="0"/>
        <v>41852</v>
      </c>
      <c r="L9" s="321">
        <f t="shared" si="0"/>
        <v>41883</v>
      </c>
      <c r="M9" s="321">
        <f t="shared" si="0"/>
        <v>41913</v>
      </c>
      <c r="N9" s="321">
        <f t="shared" si="0"/>
        <v>41944</v>
      </c>
      <c r="O9" s="321">
        <f t="shared" si="0"/>
        <v>41974</v>
      </c>
    </row>
    <row r="10" spans="2:17" s="257" customFormat="1" ht="13" x14ac:dyDescent="0.25">
      <c r="B10" s="238"/>
      <c r="C10" s="310" t="s">
        <v>257</v>
      </c>
      <c r="D10" s="321">
        <f>EDATE(D9,1)-1</f>
        <v>41670</v>
      </c>
      <c r="E10" s="321">
        <f>EDATE(E9,1)-1</f>
        <v>41698</v>
      </c>
      <c r="F10" s="321">
        <f t="shared" ref="F10:O10" si="1">EDATE(F9,1)-1</f>
        <v>41729</v>
      </c>
      <c r="G10" s="321">
        <f t="shared" si="1"/>
        <v>41759</v>
      </c>
      <c r="H10" s="321">
        <f t="shared" si="1"/>
        <v>41790</v>
      </c>
      <c r="I10" s="321">
        <f t="shared" si="1"/>
        <v>41820</v>
      </c>
      <c r="J10" s="321">
        <f t="shared" si="1"/>
        <v>41851</v>
      </c>
      <c r="K10" s="321">
        <f t="shared" si="1"/>
        <v>41882</v>
      </c>
      <c r="L10" s="321">
        <f t="shared" si="1"/>
        <v>41912</v>
      </c>
      <c r="M10" s="321">
        <f t="shared" si="1"/>
        <v>41943</v>
      </c>
      <c r="N10" s="321">
        <f t="shared" si="1"/>
        <v>41973</v>
      </c>
      <c r="O10" s="321">
        <f t="shared" si="1"/>
        <v>42004</v>
      </c>
    </row>
    <row r="11" spans="2:17" s="257" customFormat="1" ht="13" x14ac:dyDescent="0.25">
      <c r="B11" s="238"/>
      <c r="C11" s="238"/>
      <c r="D11" s="238"/>
      <c r="E11" s="238"/>
      <c r="F11" s="238"/>
      <c r="G11" s="238"/>
      <c r="H11" s="238"/>
      <c r="I11" s="238"/>
      <c r="J11" s="238"/>
      <c r="K11" s="238"/>
      <c r="L11" s="238"/>
      <c r="M11" s="238"/>
      <c r="N11" s="238"/>
      <c r="O11" s="238"/>
    </row>
    <row r="12" spans="2:17" s="257" customFormat="1" ht="13" x14ac:dyDescent="0.25">
      <c r="B12" s="238"/>
      <c r="C12" s="322" t="s">
        <v>371</v>
      </c>
      <c r="D12" s="304"/>
      <c r="E12" s="126">
        <f>D13</f>
        <v>2200</v>
      </c>
      <c r="F12" s="126">
        <f t="shared" ref="F12:O12" si="2">E13</f>
        <v>2200</v>
      </c>
      <c r="G12" s="126">
        <f t="shared" si="2"/>
        <v>2200</v>
      </c>
      <c r="H12" s="126">
        <f t="shared" si="2"/>
        <v>2200</v>
      </c>
      <c r="I12" s="126">
        <f t="shared" si="2"/>
        <v>2200</v>
      </c>
      <c r="J12" s="126">
        <f t="shared" si="2"/>
        <v>2200</v>
      </c>
      <c r="K12" s="126">
        <f t="shared" si="2"/>
        <v>2200</v>
      </c>
      <c r="L12" s="126">
        <f t="shared" si="2"/>
        <v>2200</v>
      </c>
      <c r="M12" s="126">
        <f t="shared" si="2"/>
        <v>2200</v>
      </c>
      <c r="N12" s="126">
        <f t="shared" si="2"/>
        <v>2200</v>
      </c>
      <c r="O12" s="126">
        <f t="shared" si="2"/>
        <v>2200</v>
      </c>
    </row>
    <row r="13" spans="2:17" s="257" customFormat="1" ht="13" x14ac:dyDescent="0.25">
      <c r="B13" s="238"/>
      <c r="C13" s="310" t="s">
        <v>258</v>
      </c>
      <c r="D13" s="127">
        <f>D12+D48</f>
        <v>2200</v>
      </c>
      <c r="E13" s="127">
        <f>E12+E48</f>
        <v>2200</v>
      </c>
      <c r="F13" s="127">
        <f t="shared" ref="F13:O13" si="3">F12+F48</f>
        <v>2200</v>
      </c>
      <c r="G13" s="127">
        <f t="shared" si="3"/>
        <v>2200</v>
      </c>
      <c r="H13" s="127">
        <f t="shared" si="3"/>
        <v>2200</v>
      </c>
      <c r="I13" s="127">
        <f t="shared" si="3"/>
        <v>2200</v>
      </c>
      <c r="J13" s="127">
        <f t="shared" si="3"/>
        <v>2200</v>
      </c>
      <c r="K13" s="127">
        <f t="shared" si="3"/>
        <v>2200</v>
      </c>
      <c r="L13" s="127">
        <f t="shared" si="3"/>
        <v>2200</v>
      </c>
      <c r="M13" s="127">
        <f t="shared" si="3"/>
        <v>2200</v>
      </c>
      <c r="N13" s="127">
        <f t="shared" si="3"/>
        <v>2200</v>
      </c>
      <c r="O13" s="127">
        <f t="shared" si="3"/>
        <v>2200</v>
      </c>
    </row>
    <row r="14" spans="2:17" s="257" customFormat="1" ht="13" x14ac:dyDescent="0.25">
      <c r="B14" s="238"/>
      <c r="C14" s="238"/>
      <c r="D14" s="238"/>
      <c r="E14" s="238"/>
      <c r="F14" s="238"/>
      <c r="G14" s="238"/>
      <c r="H14" s="238"/>
      <c r="I14" s="238"/>
      <c r="J14" s="238"/>
      <c r="K14" s="238"/>
      <c r="L14" s="238"/>
      <c r="M14" s="238"/>
      <c r="N14" s="238"/>
      <c r="O14" s="238"/>
    </row>
    <row r="15" spans="2:17" s="257" customFormat="1" ht="15" x14ac:dyDescent="0.25">
      <c r="B15" s="276" t="s">
        <v>259</v>
      </c>
      <c r="C15" s="276"/>
      <c r="D15" s="311">
        <f>D9</f>
        <v>41640</v>
      </c>
      <c r="E15" s="311">
        <f t="shared" ref="E15:O15" si="4">E9</f>
        <v>41671</v>
      </c>
      <c r="F15" s="311">
        <f t="shared" si="4"/>
        <v>41699</v>
      </c>
      <c r="G15" s="311">
        <f t="shared" si="4"/>
        <v>41730</v>
      </c>
      <c r="H15" s="311">
        <f t="shared" si="4"/>
        <v>41760</v>
      </c>
      <c r="I15" s="311">
        <f t="shared" si="4"/>
        <v>41791</v>
      </c>
      <c r="J15" s="311">
        <f t="shared" si="4"/>
        <v>41821</v>
      </c>
      <c r="K15" s="311">
        <f t="shared" si="4"/>
        <v>41852</v>
      </c>
      <c r="L15" s="311">
        <f t="shared" si="4"/>
        <v>41883</v>
      </c>
      <c r="M15" s="311">
        <f t="shared" si="4"/>
        <v>41913</v>
      </c>
      <c r="N15" s="311">
        <f t="shared" si="4"/>
        <v>41944</v>
      </c>
      <c r="O15" s="311">
        <f t="shared" si="4"/>
        <v>41974</v>
      </c>
      <c r="P15" s="264"/>
      <c r="Q15" s="264"/>
    </row>
    <row r="16" spans="2:17" ht="13" x14ac:dyDescent="0.25">
      <c r="B16" s="238" t="s">
        <v>369</v>
      </c>
      <c r="C16" s="27"/>
      <c r="D16" s="312"/>
      <c r="E16" s="312"/>
      <c r="F16" s="312"/>
      <c r="G16" s="312"/>
      <c r="H16" s="312"/>
      <c r="I16" s="312"/>
      <c r="J16" s="312"/>
      <c r="K16" s="312"/>
      <c r="L16" s="312"/>
      <c r="M16" s="312"/>
      <c r="N16" s="312"/>
      <c r="O16" s="312"/>
    </row>
    <row r="17" spans="1:17" s="257" customFormat="1" ht="13" x14ac:dyDescent="0.25">
      <c r="C17" s="27" t="s">
        <v>261</v>
      </c>
      <c r="D17" s="128">
        <v>2200</v>
      </c>
      <c r="E17" s="128"/>
      <c r="F17" s="128"/>
      <c r="G17" s="128"/>
      <c r="H17" s="128"/>
      <c r="I17" s="128"/>
      <c r="J17" s="128"/>
      <c r="K17" s="128"/>
      <c r="L17" s="128"/>
      <c r="M17" s="128"/>
      <c r="N17" s="128"/>
      <c r="O17" s="128"/>
    </row>
    <row r="18" spans="1:17" s="257" customFormat="1" ht="13" x14ac:dyDescent="0.25">
      <c r="C18" s="27" t="s">
        <v>262</v>
      </c>
      <c r="D18" s="128"/>
      <c r="E18" s="128"/>
      <c r="F18" s="128"/>
      <c r="G18" s="128"/>
      <c r="H18" s="128"/>
      <c r="I18" s="128"/>
      <c r="J18" s="128"/>
      <c r="K18" s="128"/>
      <c r="L18" s="128"/>
      <c r="M18" s="128"/>
      <c r="N18" s="128"/>
      <c r="O18" s="128"/>
    </row>
    <row r="19" spans="1:17" s="257" customFormat="1" ht="13" x14ac:dyDescent="0.25">
      <c r="B19" s="238" t="s">
        <v>263</v>
      </c>
      <c r="C19" s="27"/>
      <c r="D19" s="323"/>
      <c r="E19" s="323"/>
      <c r="F19" s="323"/>
      <c r="G19" s="323"/>
      <c r="H19" s="323"/>
      <c r="I19" s="323"/>
      <c r="J19" s="323"/>
      <c r="K19" s="323"/>
      <c r="L19" s="323"/>
      <c r="M19" s="323"/>
      <c r="N19" s="323"/>
      <c r="O19" s="323"/>
    </row>
    <row r="20" spans="1:17" s="257" customFormat="1" ht="13" x14ac:dyDescent="0.25">
      <c r="B20" s="238"/>
      <c r="C20" s="27" t="s">
        <v>264</v>
      </c>
      <c r="D20" s="128"/>
      <c r="E20" s="128"/>
      <c r="F20" s="128"/>
      <c r="G20" s="128"/>
      <c r="H20" s="128"/>
      <c r="I20" s="128"/>
      <c r="J20" s="128"/>
      <c r="K20" s="128"/>
      <c r="L20" s="128"/>
      <c r="M20" s="128"/>
      <c r="N20" s="128"/>
      <c r="O20" s="128"/>
    </row>
    <row r="21" spans="1:17" s="257" customFormat="1" ht="13" x14ac:dyDescent="0.25">
      <c r="B21" s="238"/>
      <c r="C21" s="27" t="s">
        <v>265</v>
      </c>
      <c r="D21" s="128"/>
      <c r="E21" s="128"/>
      <c r="F21" s="128"/>
      <c r="G21" s="128"/>
      <c r="H21" s="128"/>
      <c r="I21" s="128"/>
      <c r="J21" s="128"/>
      <c r="K21" s="128"/>
      <c r="L21" s="128"/>
      <c r="M21" s="128"/>
      <c r="N21" s="128"/>
      <c r="O21" s="128"/>
    </row>
    <row r="22" spans="1:17" s="257" customFormat="1" ht="13" x14ac:dyDescent="0.25">
      <c r="B22" s="238"/>
      <c r="C22" s="27" t="s">
        <v>266</v>
      </c>
      <c r="D22" s="128"/>
      <c r="E22" s="128"/>
      <c r="F22" s="128"/>
      <c r="G22" s="128"/>
      <c r="H22" s="128"/>
      <c r="I22" s="128"/>
      <c r="J22" s="128"/>
      <c r="K22" s="128"/>
      <c r="L22" s="128"/>
      <c r="M22" s="128"/>
      <c r="N22" s="128"/>
      <c r="O22" s="128"/>
    </row>
    <row r="23" spans="1:17" s="257" customFormat="1" ht="13" x14ac:dyDescent="0.25">
      <c r="B23" s="238"/>
      <c r="C23" s="27" t="s">
        <v>267</v>
      </c>
      <c r="D23" s="128"/>
      <c r="E23" s="128"/>
      <c r="F23" s="128"/>
      <c r="G23" s="128"/>
      <c r="H23" s="128"/>
      <c r="I23" s="128"/>
      <c r="J23" s="128"/>
      <c r="K23" s="128"/>
      <c r="L23" s="128"/>
      <c r="M23" s="128"/>
      <c r="N23" s="128"/>
      <c r="O23" s="128"/>
    </row>
    <row r="24" spans="1:17" s="257" customFormat="1" ht="13" x14ac:dyDescent="0.25">
      <c r="B24" s="238"/>
      <c r="C24" s="27" t="s">
        <v>268</v>
      </c>
      <c r="D24" s="128"/>
      <c r="E24" s="128"/>
      <c r="F24" s="128"/>
      <c r="G24" s="128"/>
      <c r="H24" s="128"/>
      <c r="I24" s="128"/>
      <c r="J24" s="128"/>
      <c r="K24" s="128"/>
      <c r="L24" s="128"/>
      <c r="M24" s="128"/>
      <c r="N24" s="128"/>
      <c r="O24" s="128"/>
    </row>
    <row r="25" spans="1:17" s="257" customFormat="1" ht="15.5" x14ac:dyDescent="0.25">
      <c r="B25" s="313" t="s">
        <v>269</v>
      </c>
      <c r="C25" s="313"/>
      <c r="D25" s="314">
        <f t="shared" ref="D25:O25" si="5">SUM(D17:D24)</f>
        <v>2200</v>
      </c>
      <c r="E25" s="314">
        <f t="shared" si="5"/>
        <v>0</v>
      </c>
      <c r="F25" s="314">
        <f t="shared" si="5"/>
        <v>0</v>
      </c>
      <c r="G25" s="314">
        <f t="shared" si="5"/>
        <v>0</v>
      </c>
      <c r="H25" s="314">
        <f t="shared" si="5"/>
        <v>0</v>
      </c>
      <c r="I25" s="314">
        <f t="shared" si="5"/>
        <v>0</v>
      </c>
      <c r="J25" s="314">
        <f t="shared" si="5"/>
        <v>0</v>
      </c>
      <c r="K25" s="314">
        <f t="shared" si="5"/>
        <v>0</v>
      </c>
      <c r="L25" s="314">
        <f t="shared" si="5"/>
        <v>0</v>
      </c>
      <c r="M25" s="314">
        <f t="shared" si="5"/>
        <v>0</v>
      </c>
      <c r="N25" s="314">
        <f t="shared" si="5"/>
        <v>0</v>
      </c>
      <c r="O25" s="314">
        <f t="shared" si="5"/>
        <v>0</v>
      </c>
    </row>
    <row r="26" spans="1:17" s="257" customFormat="1" ht="13" x14ac:dyDescent="0.25">
      <c r="B26" s="238"/>
      <c r="C26" s="238"/>
      <c r="D26" s="238"/>
      <c r="E26" s="238"/>
      <c r="F26" s="238"/>
      <c r="G26" s="238"/>
      <c r="H26" s="238"/>
      <c r="I26" s="238"/>
      <c r="J26" s="238"/>
      <c r="K26" s="238"/>
      <c r="L26" s="238"/>
      <c r="M26" s="238"/>
      <c r="N26" s="238"/>
      <c r="O26" s="238"/>
    </row>
    <row r="27" spans="1:17" s="257" customFormat="1" ht="15.5" x14ac:dyDescent="0.25">
      <c r="A27" s="315" t="s">
        <v>89</v>
      </c>
      <c r="B27" s="276" t="s">
        <v>270</v>
      </c>
      <c r="C27" s="276"/>
      <c r="D27" s="316"/>
      <c r="E27" s="316"/>
      <c r="F27" s="316"/>
      <c r="G27" s="316"/>
      <c r="H27" s="316"/>
      <c r="I27" s="316"/>
      <c r="J27" s="316"/>
      <c r="K27" s="316"/>
      <c r="L27" s="316"/>
      <c r="M27" s="316"/>
      <c r="N27" s="316"/>
      <c r="O27" s="316"/>
      <c r="P27" s="264"/>
      <c r="Q27" s="264"/>
    </row>
    <row r="28" spans="1:17" s="257" customFormat="1" ht="13" x14ac:dyDescent="0.25">
      <c r="B28" s="238" t="s">
        <v>260</v>
      </c>
      <c r="C28" s="27"/>
      <c r="D28" s="312"/>
      <c r="E28" s="312"/>
      <c r="F28" s="312"/>
      <c r="G28" s="312"/>
      <c r="H28" s="312"/>
      <c r="I28" s="312"/>
      <c r="J28" s="312"/>
      <c r="K28" s="312"/>
      <c r="L28" s="312"/>
      <c r="M28" s="312"/>
      <c r="N28" s="312"/>
      <c r="O28" s="312"/>
    </row>
    <row r="29" spans="1:17" s="257" customFormat="1" ht="13" x14ac:dyDescent="0.25">
      <c r="B29" s="238"/>
      <c r="C29" s="27" t="s">
        <v>271</v>
      </c>
      <c r="D29" s="128"/>
      <c r="E29" s="128"/>
      <c r="F29" s="128"/>
      <c r="G29" s="128"/>
      <c r="H29" s="128"/>
      <c r="I29" s="128"/>
      <c r="J29" s="128"/>
      <c r="K29" s="128"/>
      <c r="L29" s="128"/>
      <c r="M29" s="128"/>
      <c r="N29" s="128"/>
      <c r="O29" s="128"/>
    </row>
    <row r="30" spans="1:17" s="257" customFormat="1" ht="13" x14ac:dyDescent="0.25">
      <c r="B30" s="238"/>
      <c r="C30" s="27" t="s">
        <v>272</v>
      </c>
      <c r="D30" s="128"/>
      <c r="E30" s="128"/>
      <c r="F30" s="128"/>
      <c r="G30" s="128"/>
      <c r="H30" s="128"/>
      <c r="I30" s="128"/>
      <c r="J30" s="128"/>
      <c r="K30" s="128"/>
      <c r="L30" s="128"/>
      <c r="M30" s="128"/>
      <c r="N30" s="128"/>
      <c r="O30" s="128"/>
    </row>
    <row r="31" spans="1:17" s="257" customFormat="1" ht="13" x14ac:dyDescent="0.25">
      <c r="B31" s="238"/>
      <c r="C31" s="27" t="s">
        <v>273</v>
      </c>
      <c r="D31" s="128"/>
      <c r="E31" s="128"/>
      <c r="F31" s="128"/>
      <c r="G31" s="128"/>
      <c r="H31" s="128"/>
      <c r="I31" s="128"/>
      <c r="J31" s="128"/>
      <c r="K31" s="128"/>
      <c r="L31" s="128"/>
      <c r="M31" s="128"/>
      <c r="N31" s="128"/>
      <c r="O31" s="128"/>
    </row>
    <row r="32" spans="1:17" s="257" customFormat="1" ht="13" x14ac:dyDescent="0.25">
      <c r="B32" s="238" t="s">
        <v>263</v>
      </c>
      <c r="C32" s="27"/>
      <c r="D32" s="323"/>
      <c r="E32" s="323"/>
      <c r="F32" s="323"/>
      <c r="G32" s="323"/>
      <c r="H32" s="323"/>
      <c r="I32" s="323"/>
      <c r="J32" s="323"/>
      <c r="K32" s="323"/>
      <c r="L32" s="323"/>
      <c r="M32" s="323"/>
      <c r="N32" s="323"/>
      <c r="O32" s="323"/>
    </row>
    <row r="33" spans="2:17" s="257" customFormat="1" ht="13" x14ac:dyDescent="0.25">
      <c r="B33" s="238"/>
      <c r="C33" s="27" t="s">
        <v>274</v>
      </c>
      <c r="D33" s="128"/>
      <c r="E33" s="128"/>
      <c r="F33" s="128"/>
      <c r="G33" s="128"/>
      <c r="H33" s="128"/>
      <c r="I33" s="128"/>
      <c r="J33" s="128"/>
      <c r="K33" s="128"/>
      <c r="L33" s="128"/>
      <c r="M33" s="128"/>
      <c r="N33" s="128"/>
      <c r="O33" s="128"/>
      <c r="P33" s="317"/>
    </row>
    <row r="34" spans="2:17" s="257" customFormat="1" ht="13" x14ac:dyDescent="0.25">
      <c r="B34" s="238"/>
      <c r="C34" s="27" t="s">
        <v>275</v>
      </c>
      <c r="D34" s="128"/>
      <c r="E34" s="128"/>
      <c r="F34" s="128"/>
      <c r="G34" s="128"/>
      <c r="H34" s="128"/>
      <c r="I34" s="128"/>
      <c r="J34" s="128"/>
      <c r="K34" s="128"/>
      <c r="L34" s="128"/>
      <c r="M34" s="128"/>
      <c r="N34" s="128"/>
      <c r="O34" s="128"/>
      <c r="P34" s="317"/>
    </row>
    <row r="35" spans="2:17" s="257" customFormat="1" ht="13" x14ac:dyDescent="0.25">
      <c r="B35" s="238"/>
      <c r="C35" s="27" t="s">
        <v>276</v>
      </c>
      <c r="D35" s="128"/>
      <c r="E35" s="128"/>
      <c r="F35" s="128"/>
      <c r="G35" s="128"/>
      <c r="H35" s="128"/>
      <c r="I35" s="128"/>
      <c r="J35" s="128"/>
      <c r="K35" s="128"/>
      <c r="L35" s="128"/>
      <c r="M35" s="128"/>
      <c r="N35" s="128"/>
      <c r="O35" s="128"/>
      <c r="P35" s="317"/>
    </row>
    <row r="36" spans="2:17" s="257" customFormat="1" ht="15.5" x14ac:dyDescent="0.25">
      <c r="B36" s="313" t="s">
        <v>277</v>
      </c>
      <c r="C36" s="313"/>
      <c r="D36" s="314">
        <f t="shared" ref="D36:O36" si="6">SUM(D28:D35)</f>
        <v>0</v>
      </c>
      <c r="E36" s="314">
        <f t="shared" si="6"/>
        <v>0</v>
      </c>
      <c r="F36" s="314">
        <f t="shared" si="6"/>
        <v>0</v>
      </c>
      <c r="G36" s="314">
        <f t="shared" si="6"/>
        <v>0</v>
      </c>
      <c r="H36" s="314">
        <f t="shared" si="6"/>
        <v>0</v>
      </c>
      <c r="I36" s="314">
        <f t="shared" si="6"/>
        <v>0</v>
      </c>
      <c r="J36" s="314">
        <f t="shared" si="6"/>
        <v>0</v>
      </c>
      <c r="K36" s="314">
        <f t="shared" si="6"/>
        <v>0</v>
      </c>
      <c r="L36" s="314">
        <f t="shared" si="6"/>
        <v>0</v>
      </c>
      <c r="M36" s="314">
        <f t="shared" si="6"/>
        <v>0</v>
      </c>
      <c r="N36" s="314">
        <f t="shared" si="6"/>
        <v>0</v>
      </c>
      <c r="O36" s="314">
        <f t="shared" si="6"/>
        <v>0</v>
      </c>
    </row>
    <row r="37" spans="2:17" s="257" customFormat="1" ht="13" x14ac:dyDescent="0.25">
      <c r="B37" s="275"/>
      <c r="C37" s="238"/>
      <c r="D37" s="238"/>
      <c r="E37" s="238"/>
      <c r="F37" s="238"/>
      <c r="G37" s="238"/>
      <c r="H37" s="238"/>
      <c r="I37" s="238"/>
      <c r="J37" s="238"/>
      <c r="K37" s="238"/>
      <c r="L37" s="238"/>
      <c r="M37" s="238"/>
      <c r="N37" s="238"/>
      <c r="O37" s="238"/>
    </row>
    <row r="38" spans="2:17" s="257" customFormat="1" ht="15.5" x14ac:dyDescent="0.25">
      <c r="B38" s="276" t="s">
        <v>278</v>
      </c>
      <c r="C38" s="276"/>
      <c r="D38" s="316"/>
      <c r="E38" s="316"/>
      <c r="F38" s="316"/>
      <c r="G38" s="316"/>
      <c r="H38" s="316"/>
      <c r="I38" s="316"/>
      <c r="J38" s="316"/>
      <c r="K38" s="316"/>
      <c r="L38" s="316"/>
      <c r="M38" s="316"/>
      <c r="N38" s="316"/>
      <c r="O38" s="316"/>
      <c r="P38" s="264"/>
      <c r="Q38" s="264"/>
    </row>
    <row r="39" spans="2:17" s="257" customFormat="1" ht="13" x14ac:dyDescent="0.25">
      <c r="B39" s="27" t="s">
        <v>260</v>
      </c>
      <c r="C39" s="27"/>
      <c r="D39" s="312"/>
      <c r="E39" s="312"/>
      <c r="F39" s="312"/>
      <c r="G39" s="312"/>
      <c r="H39" s="312"/>
      <c r="I39" s="312"/>
      <c r="J39" s="312"/>
      <c r="K39" s="312"/>
      <c r="L39" s="312"/>
      <c r="M39" s="312"/>
      <c r="N39" s="312"/>
      <c r="O39" s="312"/>
    </row>
    <row r="40" spans="2:17" s="257" customFormat="1" ht="13" x14ac:dyDescent="0.25">
      <c r="B40" s="27"/>
      <c r="C40" s="27" t="s">
        <v>370</v>
      </c>
      <c r="D40" s="128"/>
      <c r="E40" s="128"/>
      <c r="F40" s="128"/>
      <c r="G40" s="128"/>
      <c r="H40" s="128"/>
      <c r="I40" s="128"/>
      <c r="J40" s="128"/>
      <c r="K40" s="128"/>
      <c r="L40" s="128"/>
      <c r="M40" s="128"/>
      <c r="N40" s="128"/>
      <c r="O40" s="128"/>
    </row>
    <row r="41" spans="2:17" s="257" customFormat="1" ht="13" x14ac:dyDescent="0.25">
      <c r="B41" s="27"/>
      <c r="C41" s="27" t="s">
        <v>279</v>
      </c>
      <c r="D41" s="128"/>
      <c r="E41" s="128"/>
      <c r="F41" s="128"/>
      <c r="G41" s="128"/>
      <c r="H41" s="128"/>
      <c r="I41" s="128"/>
      <c r="J41" s="128"/>
      <c r="K41" s="128"/>
      <c r="L41" s="128"/>
      <c r="M41" s="128"/>
      <c r="N41" s="128"/>
      <c r="O41" s="128"/>
    </row>
    <row r="42" spans="2:17" s="257" customFormat="1" ht="13" x14ac:dyDescent="0.25">
      <c r="B42" s="27" t="s">
        <v>263</v>
      </c>
      <c r="C42" s="27"/>
      <c r="D42" s="323"/>
      <c r="E42" s="323"/>
      <c r="F42" s="323"/>
      <c r="G42" s="323"/>
      <c r="H42" s="323"/>
      <c r="I42" s="323"/>
      <c r="J42" s="323"/>
      <c r="K42" s="323"/>
      <c r="L42" s="323"/>
      <c r="M42" s="323"/>
      <c r="N42" s="323"/>
      <c r="O42" s="323"/>
    </row>
    <row r="43" spans="2:17" s="257" customFormat="1" ht="13" x14ac:dyDescent="0.25">
      <c r="B43" s="27"/>
      <c r="C43" s="27" t="s">
        <v>280</v>
      </c>
      <c r="D43" s="128"/>
      <c r="E43" s="128"/>
      <c r="F43" s="128"/>
      <c r="G43" s="128"/>
      <c r="H43" s="128"/>
      <c r="I43" s="128"/>
      <c r="J43" s="128"/>
      <c r="K43" s="128"/>
      <c r="L43" s="128"/>
      <c r="M43" s="128"/>
      <c r="N43" s="128"/>
      <c r="O43" s="128"/>
    </row>
    <row r="44" spans="2:17" s="257" customFormat="1" ht="13" x14ac:dyDescent="0.25">
      <c r="B44" s="27"/>
      <c r="C44" s="27" t="s">
        <v>281</v>
      </c>
      <c r="D44" s="128"/>
      <c r="E44" s="128"/>
      <c r="F44" s="128"/>
      <c r="G44" s="128"/>
      <c r="H44" s="128"/>
      <c r="I44" s="128"/>
      <c r="J44" s="128"/>
      <c r="K44" s="128"/>
      <c r="L44" s="128"/>
      <c r="M44" s="128"/>
      <c r="N44" s="128"/>
      <c r="O44" s="128"/>
    </row>
    <row r="45" spans="2:17" s="257" customFormat="1" ht="13" x14ac:dyDescent="0.25">
      <c r="B45" s="27"/>
      <c r="C45" s="27" t="s">
        <v>282</v>
      </c>
      <c r="D45" s="128"/>
      <c r="E45" s="128"/>
      <c r="F45" s="128"/>
      <c r="G45" s="128"/>
      <c r="H45" s="128"/>
      <c r="I45" s="128"/>
      <c r="J45" s="128"/>
      <c r="K45" s="128"/>
      <c r="L45" s="128"/>
      <c r="M45" s="128"/>
      <c r="N45" s="128"/>
      <c r="O45" s="128"/>
    </row>
    <row r="46" spans="2:17" s="257" customFormat="1" ht="15.5" x14ac:dyDescent="0.25">
      <c r="B46" s="313" t="s">
        <v>283</v>
      </c>
      <c r="C46" s="313"/>
      <c r="D46" s="314">
        <f t="shared" ref="D46:O46" si="7">SUM(D39:D45)</f>
        <v>0</v>
      </c>
      <c r="E46" s="314">
        <f t="shared" si="7"/>
        <v>0</v>
      </c>
      <c r="F46" s="314">
        <f t="shared" si="7"/>
        <v>0</v>
      </c>
      <c r="G46" s="314">
        <f t="shared" si="7"/>
        <v>0</v>
      </c>
      <c r="H46" s="314">
        <f t="shared" si="7"/>
        <v>0</v>
      </c>
      <c r="I46" s="314">
        <f t="shared" si="7"/>
        <v>0</v>
      </c>
      <c r="J46" s="314">
        <f t="shared" si="7"/>
        <v>0</v>
      </c>
      <c r="K46" s="314">
        <f t="shared" si="7"/>
        <v>0</v>
      </c>
      <c r="L46" s="314">
        <f t="shared" si="7"/>
        <v>0</v>
      </c>
      <c r="M46" s="314">
        <f t="shared" si="7"/>
        <v>0</v>
      </c>
      <c r="N46" s="314">
        <f t="shared" si="7"/>
        <v>0</v>
      </c>
      <c r="O46" s="314">
        <f t="shared" si="7"/>
        <v>0</v>
      </c>
    </row>
    <row r="47" spans="2:17" s="257" customFormat="1" ht="13" x14ac:dyDescent="0.25">
      <c r="B47" s="238"/>
      <c r="C47" s="238"/>
      <c r="D47" s="238"/>
      <c r="E47" s="238"/>
      <c r="F47" s="238"/>
      <c r="G47" s="238"/>
      <c r="H47" s="238"/>
      <c r="I47" s="238"/>
      <c r="J47" s="238"/>
      <c r="K47" s="238"/>
      <c r="L47" s="238"/>
      <c r="M47" s="238"/>
      <c r="N47" s="238"/>
      <c r="O47" s="238"/>
    </row>
    <row r="48" spans="2:17" s="257" customFormat="1" ht="16" thickBot="1" x14ac:dyDescent="0.3">
      <c r="B48" s="318" t="s">
        <v>284</v>
      </c>
      <c r="C48" s="318"/>
      <c r="D48" s="319">
        <f t="shared" ref="D48:O48" si="8">D25+D36+D46</f>
        <v>2200</v>
      </c>
      <c r="E48" s="319">
        <f t="shared" si="8"/>
        <v>0</v>
      </c>
      <c r="F48" s="319">
        <f t="shared" si="8"/>
        <v>0</v>
      </c>
      <c r="G48" s="319">
        <f t="shared" si="8"/>
        <v>0</v>
      </c>
      <c r="H48" s="319">
        <f t="shared" si="8"/>
        <v>0</v>
      </c>
      <c r="I48" s="319">
        <f t="shared" si="8"/>
        <v>0</v>
      </c>
      <c r="J48" s="319">
        <f t="shared" si="8"/>
        <v>0</v>
      </c>
      <c r="K48" s="319">
        <f t="shared" si="8"/>
        <v>0</v>
      </c>
      <c r="L48" s="319">
        <f t="shared" si="8"/>
        <v>0</v>
      </c>
      <c r="M48" s="319">
        <f t="shared" si="8"/>
        <v>0</v>
      </c>
      <c r="N48" s="319">
        <f t="shared" si="8"/>
        <v>0</v>
      </c>
      <c r="O48" s="319">
        <f t="shared" si="8"/>
        <v>0</v>
      </c>
    </row>
    <row r="49" spans="2:15" s="257" customFormat="1" ht="13.5" thickTop="1" x14ac:dyDescent="0.25">
      <c r="B49" s="238"/>
      <c r="C49" s="238"/>
      <c r="D49" s="238"/>
      <c r="E49" s="238"/>
      <c r="F49" s="238"/>
      <c r="G49" s="238"/>
      <c r="H49" s="238"/>
      <c r="I49" s="238"/>
      <c r="J49" s="238"/>
      <c r="K49" s="238"/>
      <c r="L49" s="238"/>
      <c r="M49" s="238"/>
      <c r="N49" s="238"/>
      <c r="O49" s="238"/>
    </row>
    <row r="50" spans="2:15" s="257" customFormat="1" ht="13" x14ac:dyDescent="0.25">
      <c r="B50" s="320"/>
      <c r="C50" s="238"/>
      <c r="D50" s="310"/>
      <c r="E50" s="310"/>
      <c r="F50" s="310"/>
      <c r="G50" s="310"/>
      <c r="H50" s="310"/>
      <c r="I50" s="310"/>
      <c r="J50" s="310"/>
      <c r="K50" s="310"/>
      <c r="L50" s="310"/>
      <c r="M50" s="310"/>
      <c r="N50" s="310"/>
      <c r="O50" s="310"/>
    </row>
  </sheetData>
  <sheetProtection sheet="1" selectLockedCells="1"/>
  <mergeCells count="1">
    <mergeCell ref="D1:N6"/>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A1DA2C-A434-4CA5-880F-BC1CC81D732E}">
  <dimension ref="A1:Q50"/>
  <sheetViews>
    <sheetView topLeftCell="A9" workbookViewId="0">
      <selection activeCell="D22" sqref="D22"/>
    </sheetView>
  </sheetViews>
  <sheetFormatPr defaultColWidth="9.81640625" defaultRowHeight="12.5" x14ac:dyDescent="0.25"/>
  <cols>
    <col min="1" max="1" width="1.90625" style="283" customWidth="1"/>
    <col min="2" max="2" width="3.6328125" style="283" customWidth="1"/>
    <col min="3" max="3" width="34.08984375" style="283" customWidth="1"/>
    <col min="4" max="15" width="9.6328125" style="283" customWidth="1"/>
    <col min="16" max="16" width="3.90625" style="283" customWidth="1"/>
    <col min="17" max="17" width="30.36328125" style="283" customWidth="1"/>
    <col min="18" max="16384" width="9.81640625" style="283"/>
  </cols>
  <sheetData>
    <row r="1" spans="2:17" s="257" customFormat="1" ht="20" x14ac:dyDescent="0.25">
      <c r="B1" s="305" t="s">
        <v>207</v>
      </c>
      <c r="C1" s="305"/>
      <c r="D1" s="368" t="s">
        <v>372</v>
      </c>
      <c r="E1" s="368"/>
      <c r="F1" s="368"/>
      <c r="G1" s="368"/>
      <c r="H1" s="368"/>
      <c r="I1" s="368"/>
      <c r="J1" s="368"/>
      <c r="K1" s="368"/>
      <c r="L1" s="368"/>
      <c r="M1" s="368"/>
      <c r="N1" s="368"/>
      <c r="O1" s="306"/>
    </row>
    <row r="2" spans="2:17" s="257" customFormat="1" ht="20" x14ac:dyDescent="0.25">
      <c r="B2" s="307" t="s">
        <v>255</v>
      </c>
      <c r="C2" s="307"/>
      <c r="D2" s="368"/>
      <c r="E2" s="368"/>
      <c r="F2" s="368"/>
      <c r="G2" s="368"/>
      <c r="H2" s="368"/>
      <c r="I2" s="368"/>
      <c r="J2" s="368"/>
      <c r="K2" s="368"/>
      <c r="L2" s="368"/>
      <c r="M2" s="368"/>
      <c r="N2" s="368"/>
      <c r="O2" s="308"/>
      <c r="Q2" s="68"/>
    </row>
    <row r="3" spans="2:17" s="257" customFormat="1" ht="20" x14ac:dyDescent="0.25">
      <c r="B3" s="307"/>
      <c r="C3" s="307"/>
      <c r="D3" s="368"/>
      <c r="E3" s="368"/>
      <c r="F3" s="368"/>
      <c r="G3" s="368"/>
      <c r="H3" s="368"/>
      <c r="I3" s="368"/>
      <c r="J3" s="368"/>
      <c r="K3" s="368"/>
      <c r="L3" s="368"/>
      <c r="M3" s="368"/>
      <c r="N3" s="368"/>
      <c r="O3" s="308"/>
      <c r="Q3" s="68"/>
    </row>
    <row r="4" spans="2:17" s="257" customFormat="1" ht="20" x14ac:dyDescent="0.25">
      <c r="B4" s="307"/>
      <c r="C4" s="307"/>
      <c r="D4" s="368"/>
      <c r="E4" s="368"/>
      <c r="F4" s="368"/>
      <c r="G4" s="368"/>
      <c r="H4" s="368"/>
      <c r="I4" s="368"/>
      <c r="J4" s="368"/>
      <c r="K4" s="368"/>
      <c r="L4" s="368"/>
      <c r="M4" s="368"/>
      <c r="N4" s="368"/>
      <c r="O4" s="308"/>
      <c r="Q4" s="68"/>
    </row>
    <row r="5" spans="2:17" s="257" customFormat="1" ht="20" x14ac:dyDescent="0.25">
      <c r="B5" s="307"/>
      <c r="C5" s="307"/>
      <c r="D5" s="368"/>
      <c r="E5" s="368"/>
      <c r="F5" s="368"/>
      <c r="G5" s="368"/>
      <c r="H5" s="368"/>
      <c r="I5" s="368"/>
      <c r="J5" s="368"/>
      <c r="K5" s="368"/>
      <c r="L5" s="368"/>
      <c r="M5" s="368"/>
      <c r="N5" s="368"/>
      <c r="O5" s="308"/>
      <c r="Q5" s="68"/>
    </row>
    <row r="6" spans="2:17" s="257" customFormat="1" ht="20" x14ac:dyDescent="0.25">
      <c r="B6" s="307"/>
      <c r="C6" s="307"/>
      <c r="D6" s="368"/>
      <c r="E6" s="368"/>
      <c r="F6" s="368"/>
      <c r="G6" s="368"/>
      <c r="H6" s="368"/>
      <c r="I6" s="368"/>
      <c r="J6" s="368"/>
      <c r="K6" s="368"/>
      <c r="L6" s="368"/>
      <c r="M6" s="368"/>
      <c r="N6" s="368"/>
      <c r="O6" s="308"/>
      <c r="Q6" s="68"/>
    </row>
    <row r="7" spans="2:17" s="257" customFormat="1" ht="20" x14ac:dyDescent="0.25">
      <c r="B7" s="307"/>
      <c r="C7" s="307"/>
      <c r="D7" s="309"/>
      <c r="E7" s="309"/>
      <c r="F7" s="309"/>
      <c r="G7" s="309"/>
      <c r="H7" s="309"/>
      <c r="I7" s="309"/>
      <c r="J7" s="309"/>
      <c r="K7" s="309"/>
      <c r="L7" s="309"/>
      <c r="M7" s="309"/>
      <c r="N7" s="309"/>
      <c r="O7" s="308"/>
      <c r="Q7" s="68"/>
    </row>
    <row r="8" spans="2:17" s="257" customFormat="1" x14ac:dyDescent="0.25">
      <c r="Q8" s="260"/>
    </row>
    <row r="9" spans="2:17" s="257" customFormat="1" ht="13" x14ac:dyDescent="0.25">
      <c r="B9" s="238"/>
      <c r="C9" s="310" t="s">
        <v>256</v>
      </c>
      <c r="D9" s="125">
        <v>41640</v>
      </c>
      <c r="E9" s="321">
        <f>D10+1</f>
        <v>41671</v>
      </c>
      <c r="F9" s="321">
        <f t="shared" ref="F9:O9" si="0">E10+1</f>
        <v>41699</v>
      </c>
      <c r="G9" s="321">
        <f t="shared" si="0"/>
        <v>41730</v>
      </c>
      <c r="H9" s="321">
        <f t="shared" si="0"/>
        <v>41760</v>
      </c>
      <c r="I9" s="321">
        <f t="shared" si="0"/>
        <v>41791</v>
      </c>
      <c r="J9" s="321">
        <f t="shared" si="0"/>
        <v>41821</v>
      </c>
      <c r="K9" s="321">
        <f t="shared" si="0"/>
        <v>41852</v>
      </c>
      <c r="L9" s="321">
        <f t="shared" si="0"/>
        <v>41883</v>
      </c>
      <c r="M9" s="321">
        <f t="shared" si="0"/>
        <v>41913</v>
      </c>
      <c r="N9" s="321">
        <f t="shared" si="0"/>
        <v>41944</v>
      </c>
      <c r="O9" s="321">
        <f t="shared" si="0"/>
        <v>41974</v>
      </c>
    </row>
    <row r="10" spans="2:17" s="257" customFormat="1" ht="13" x14ac:dyDescent="0.25">
      <c r="B10" s="238"/>
      <c r="C10" s="310" t="s">
        <v>257</v>
      </c>
      <c r="D10" s="321">
        <f>EDATE(D9,1)-1</f>
        <v>41670</v>
      </c>
      <c r="E10" s="321">
        <f>EDATE(E9,1)-1</f>
        <v>41698</v>
      </c>
      <c r="F10" s="321">
        <f t="shared" ref="F10:O10" si="1">EDATE(F9,1)-1</f>
        <v>41729</v>
      </c>
      <c r="G10" s="321">
        <f t="shared" si="1"/>
        <v>41759</v>
      </c>
      <c r="H10" s="321">
        <f t="shared" si="1"/>
        <v>41790</v>
      </c>
      <c r="I10" s="321">
        <f t="shared" si="1"/>
        <v>41820</v>
      </c>
      <c r="J10" s="321">
        <f t="shared" si="1"/>
        <v>41851</v>
      </c>
      <c r="K10" s="321">
        <f t="shared" si="1"/>
        <v>41882</v>
      </c>
      <c r="L10" s="321">
        <f t="shared" si="1"/>
        <v>41912</v>
      </c>
      <c r="M10" s="321">
        <f t="shared" si="1"/>
        <v>41943</v>
      </c>
      <c r="N10" s="321">
        <f t="shared" si="1"/>
        <v>41973</v>
      </c>
      <c r="O10" s="321">
        <f t="shared" si="1"/>
        <v>42004</v>
      </c>
    </row>
    <row r="11" spans="2:17" s="257" customFormat="1" ht="13" x14ac:dyDescent="0.25">
      <c r="B11" s="238"/>
      <c r="C11" s="238"/>
      <c r="D11" s="238"/>
      <c r="E11" s="238"/>
      <c r="F11" s="238"/>
      <c r="G11" s="238"/>
      <c r="H11" s="238"/>
      <c r="I11" s="238"/>
      <c r="J11" s="238"/>
      <c r="K11" s="238"/>
      <c r="L11" s="238"/>
      <c r="M11" s="238"/>
      <c r="N11" s="238"/>
      <c r="O11" s="238"/>
    </row>
    <row r="12" spans="2:17" s="257" customFormat="1" ht="13" x14ac:dyDescent="0.25">
      <c r="B12" s="238"/>
      <c r="C12" s="322" t="s">
        <v>371</v>
      </c>
      <c r="D12" s="304"/>
      <c r="E12" s="126">
        <f>D13</f>
        <v>2200</v>
      </c>
      <c r="F12" s="126">
        <f t="shared" ref="F12:O12" si="2">E13</f>
        <v>2200</v>
      </c>
      <c r="G12" s="126">
        <f t="shared" si="2"/>
        <v>2200</v>
      </c>
      <c r="H12" s="126">
        <f t="shared" si="2"/>
        <v>2200</v>
      </c>
      <c r="I12" s="126">
        <f t="shared" si="2"/>
        <v>2200</v>
      </c>
      <c r="J12" s="126">
        <f t="shared" si="2"/>
        <v>2200</v>
      </c>
      <c r="K12" s="126">
        <f t="shared" si="2"/>
        <v>2200</v>
      </c>
      <c r="L12" s="126">
        <f t="shared" si="2"/>
        <v>2200</v>
      </c>
      <c r="M12" s="126">
        <f t="shared" si="2"/>
        <v>2200</v>
      </c>
      <c r="N12" s="126">
        <f t="shared" si="2"/>
        <v>2200</v>
      </c>
      <c r="O12" s="126">
        <f t="shared" si="2"/>
        <v>2200</v>
      </c>
    </row>
    <row r="13" spans="2:17" s="257" customFormat="1" ht="13" x14ac:dyDescent="0.25">
      <c r="B13" s="238"/>
      <c r="C13" s="310" t="s">
        <v>258</v>
      </c>
      <c r="D13" s="127">
        <f>D12+D48</f>
        <v>2200</v>
      </c>
      <c r="E13" s="127">
        <f>E12+E48</f>
        <v>2200</v>
      </c>
      <c r="F13" s="127">
        <f t="shared" ref="F13:O13" si="3">F12+F48</f>
        <v>2200</v>
      </c>
      <c r="G13" s="127">
        <f t="shared" si="3"/>
        <v>2200</v>
      </c>
      <c r="H13" s="127">
        <f t="shared" si="3"/>
        <v>2200</v>
      </c>
      <c r="I13" s="127">
        <f t="shared" si="3"/>
        <v>2200</v>
      </c>
      <c r="J13" s="127">
        <f t="shared" si="3"/>
        <v>2200</v>
      </c>
      <c r="K13" s="127">
        <f t="shared" si="3"/>
        <v>2200</v>
      </c>
      <c r="L13" s="127">
        <f t="shared" si="3"/>
        <v>2200</v>
      </c>
      <c r="M13" s="127">
        <f t="shared" si="3"/>
        <v>2200</v>
      </c>
      <c r="N13" s="127">
        <f t="shared" si="3"/>
        <v>2200</v>
      </c>
      <c r="O13" s="127">
        <f t="shared" si="3"/>
        <v>2200</v>
      </c>
    </row>
    <row r="14" spans="2:17" s="257" customFormat="1" ht="13" x14ac:dyDescent="0.25">
      <c r="B14" s="238"/>
      <c r="C14" s="238"/>
      <c r="D14" s="238"/>
      <c r="E14" s="238"/>
      <c r="F14" s="238"/>
      <c r="G14" s="238"/>
      <c r="H14" s="238"/>
      <c r="I14" s="238"/>
      <c r="J14" s="238"/>
      <c r="K14" s="238"/>
      <c r="L14" s="238"/>
      <c r="M14" s="238"/>
      <c r="N14" s="238"/>
      <c r="O14" s="238"/>
    </row>
    <row r="15" spans="2:17" s="257" customFormat="1" ht="15" x14ac:dyDescent="0.25">
      <c r="B15" s="276" t="s">
        <v>259</v>
      </c>
      <c r="C15" s="276"/>
      <c r="D15" s="311">
        <f>D9</f>
        <v>41640</v>
      </c>
      <c r="E15" s="311">
        <f t="shared" ref="E15:O15" si="4">E9</f>
        <v>41671</v>
      </c>
      <c r="F15" s="311">
        <f t="shared" si="4"/>
        <v>41699</v>
      </c>
      <c r="G15" s="311">
        <f t="shared" si="4"/>
        <v>41730</v>
      </c>
      <c r="H15" s="311">
        <f t="shared" si="4"/>
        <v>41760</v>
      </c>
      <c r="I15" s="311">
        <f t="shared" si="4"/>
        <v>41791</v>
      </c>
      <c r="J15" s="311">
        <f t="shared" si="4"/>
        <v>41821</v>
      </c>
      <c r="K15" s="311">
        <f t="shared" si="4"/>
        <v>41852</v>
      </c>
      <c r="L15" s="311">
        <f t="shared" si="4"/>
        <v>41883</v>
      </c>
      <c r="M15" s="311">
        <f t="shared" si="4"/>
        <v>41913</v>
      </c>
      <c r="N15" s="311">
        <f t="shared" si="4"/>
        <v>41944</v>
      </c>
      <c r="O15" s="311">
        <f t="shared" si="4"/>
        <v>41974</v>
      </c>
      <c r="P15" s="264"/>
      <c r="Q15" s="264"/>
    </row>
    <row r="16" spans="2:17" ht="13" x14ac:dyDescent="0.25">
      <c r="B16" s="238" t="s">
        <v>369</v>
      </c>
      <c r="C16" s="27"/>
      <c r="D16" s="312"/>
      <c r="E16" s="312"/>
      <c r="F16" s="312"/>
      <c r="G16" s="312"/>
      <c r="H16" s="312"/>
      <c r="I16" s="312"/>
      <c r="J16" s="312"/>
      <c r="K16" s="312"/>
      <c r="L16" s="312"/>
      <c r="M16" s="312"/>
      <c r="N16" s="312"/>
      <c r="O16" s="312"/>
    </row>
    <row r="17" spans="1:17" s="257" customFormat="1" ht="13" x14ac:dyDescent="0.25">
      <c r="C17" s="27" t="s">
        <v>261</v>
      </c>
      <c r="D17" s="128">
        <v>2200</v>
      </c>
      <c r="E17" s="128"/>
      <c r="F17" s="128"/>
      <c r="G17" s="128"/>
      <c r="H17" s="128"/>
      <c r="I17" s="128"/>
      <c r="J17" s="128"/>
      <c r="K17" s="128"/>
      <c r="L17" s="128"/>
      <c r="M17" s="128"/>
      <c r="N17" s="128"/>
      <c r="O17" s="128"/>
    </row>
    <row r="18" spans="1:17" s="257" customFormat="1" ht="13" x14ac:dyDescent="0.25">
      <c r="C18" s="27" t="s">
        <v>262</v>
      </c>
      <c r="D18" s="128"/>
      <c r="E18" s="128"/>
      <c r="F18" s="128"/>
      <c r="G18" s="128"/>
      <c r="H18" s="128"/>
      <c r="I18" s="128"/>
      <c r="J18" s="128"/>
      <c r="K18" s="128"/>
      <c r="L18" s="128"/>
      <c r="M18" s="128"/>
      <c r="N18" s="128"/>
      <c r="O18" s="128"/>
    </row>
    <row r="19" spans="1:17" s="257" customFormat="1" ht="13" x14ac:dyDescent="0.25">
      <c r="B19" s="238" t="s">
        <v>263</v>
      </c>
      <c r="C19" s="27"/>
      <c r="D19" s="323"/>
      <c r="E19" s="323"/>
      <c r="F19" s="323"/>
      <c r="G19" s="323"/>
      <c r="H19" s="323"/>
      <c r="I19" s="323"/>
      <c r="J19" s="323"/>
      <c r="K19" s="323"/>
      <c r="L19" s="323"/>
      <c r="M19" s="323"/>
      <c r="N19" s="323"/>
      <c r="O19" s="323"/>
    </row>
    <row r="20" spans="1:17" s="257" customFormat="1" ht="13" x14ac:dyDescent="0.25">
      <c r="B20" s="238"/>
      <c r="C20" s="27" t="s">
        <v>264</v>
      </c>
      <c r="D20" s="128"/>
      <c r="E20" s="128"/>
      <c r="F20" s="128"/>
      <c r="G20" s="128"/>
      <c r="H20" s="128"/>
      <c r="I20" s="128"/>
      <c r="J20" s="128"/>
      <c r="K20" s="128"/>
      <c r="L20" s="128"/>
      <c r="M20" s="128"/>
      <c r="N20" s="128"/>
      <c r="O20" s="128"/>
    </row>
    <row r="21" spans="1:17" s="257" customFormat="1" ht="13" x14ac:dyDescent="0.25">
      <c r="B21" s="238"/>
      <c r="C21" s="27" t="s">
        <v>265</v>
      </c>
      <c r="D21" s="128"/>
      <c r="E21" s="128"/>
      <c r="F21" s="128"/>
      <c r="G21" s="128"/>
      <c r="H21" s="128"/>
      <c r="I21" s="128"/>
      <c r="J21" s="128"/>
      <c r="K21" s="128"/>
      <c r="L21" s="128"/>
      <c r="M21" s="128"/>
      <c r="N21" s="128"/>
      <c r="O21" s="128"/>
    </row>
    <row r="22" spans="1:17" s="257" customFormat="1" ht="13" x14ac:dyDescent="0.25">
      <c r="B22" s="238"/>
      <c r="C22" s="27" t="s">
        <v>266</v>
      </c>
      <c r="D22" s="128"/>
      <c r="E22" s="128"/>
      <c r="F22" s="128"/>
      <c r="G22" s="128"/>
      <c r="H22" s="128"/>
      <c r="I22" s="128"/>
      <c r="J22" s="128"/>
      <c r="K22" s="128"/>
      <c r="L22" s="128"/>
      <c r="M22" s="128"/>
      <c r="N22" s="128"/>
      <c r="O22" s="128"/>
    </row>
    <row r="23" spans="1:17" s="257" customFormat="1" ht="13" x14ac:dyDescent="0.25">
      <c r="B23" s="238"/>
      <c r="C23" s="27" t="s">
        <v>267</v>
      </c>
      <c r="D23" s="128"/>
      <c r="E23" s="128"/>
      <c r="F23" s="128"/>
      <c r="G23" s="128"/>
      <c r="H23" s="128"/>
      <c r="I23" s="128"/>
      <c r="J23" s="128"/>
      <c r="K23" s="128"/>
      <c r="L23" s="128"/>
      <c r="M23" s="128"/>
      <c r="N23" s="128"/>
      <c r="O23" s="128"/>
    </row>
    <row r="24" spans="1:17" s="257" customFormat="1" ht="13" x14ac:dyDescent="0.25">
      <c r="B24" s="238"/>
      <c r="C24" s="27" t="s">
        <v>268</v>
      </c>
      <c r="D24" s="128"/>
      <c r="E24" s="128"/>
      <c r="F24" s="128"/>
      <c r="G24" s="128"/>
      <c r="H24" s="128"/>
      <c r="I24" s="128"/>
      <c r="J24" s="128"/>
      <c r="K24" s="128"/>
      <c r="L24" s="128"/>
      <c r="M24" s="128"/>
      <c r="N24" s="128"/>
      <c r="O24" s="128"/>
    </row>
    <row r="25" spans="1:17" s="257" customFormat="1" ht="15.5" x14ac:dyDescent="0.25">
      <c r="B25" s="313" t="s">
        <v>269</v>
      </c>
      <c r="C25" s="313"/>
      <c r="D25" s="314">
        <f t="shared" ref="D25:O25" si="5">SUM(D17:D24)</f>
        <v>2200</v>
      </c>
      <c r="E25" s="314">
        <f t="shared" si="5"/>
        <v>0</v>
      </c>
      <c r="F25" s="314">
        <f t="shared" si="5"/>
        <v>0</v>
      </c>
      <c r="G25" s="314">
        <f t="shared" si="5"/>
        <v>0</v>
      </c>
      <c r="H25" s="314">
        <f t="shared" si="5"/>
        <v>0</v>
      </c>
      <c r="I25" s="314">
        <f t="shared" si="5"/>
        <v>0</v>
      </c>
      <c r="J25" s="314">
        <f t="shared" si="5"/>
        <v>0</v>
      </c>
      <c r="K25" s="314">
        <f t="shared" si="5"/>
        <v>0</v>
      </c>
      <c r="L25" s="314">
        <f t="shared" si="5"/>
        <v>0</v>
      </c>
      <c r="M25" s="314">
        <f t="shared" si="5"/>
        <v>0</v>
      </c>
      <c r="N25" s="314">
        <f t="shared" si="5"/>
        <v>0</v>
      </c>
      <c r="O25" s="314">
        <f t="shared" si="5"/>
        <v>0</v>
      </c>
    </row>
    <row r="26" spans="1:17" s="257" customFormat="1" ht="13" x14ac:dyDescent="0.25">
      <c r="B26" s="238"/>
      <c r="C26" s="238"/>
      <c r="D26" s="238"/>
      <c r="E26" s="238"/>
      <c r="F26" s="238"/>
      <c r="G26" s="238"/>
      <c r="H26" s="238"/>
      <c r="I26" s="238"/>
      <c r="J26" s="238"/>
      <c r="K26" s="238"/>
      <c r="L26" s="238"/>
      <c r="M26" s="238"/>
      <c r="N26" s="238"/>
      <c r="O26" s="238"/>
    </row>
    <row r="27" spans="1:17" s="257" customFormat="1" ht="15.5" x14ac:dyDescent="0.25">
      <c r="A27" s="315" t="s">
        <v>89</v>
      </c>
      <c r="B27" s="276" t="s">
        <v>270</v>
      </c>
      <c r="C27" s="276"/>
      <c r="D27" s="316"/>
      <c r="E27" s="316"/>
      <c r="F27" s="316"/>
      <c r="G27" s="316"/>
      <c r="H27" s="316"/>
      <c r="I27" s="316"/>
      <c r="J27" s="316"/>
      <c r="K27" s="316"/>
      <c r="L27" s="316"/>
      <c r="M27" s="316"/>
      <c r="N27" s="316"/>
      <c r="O27" s="316"/>
      <c r="P27" s="264"/>
      <c r="Q27" s="264"/>
    </row>
    <row r="28" spans="1:17" s="257" customFormat="1" ht="13" x14ac:dyDescent="0.25">
      <c r="B28" s="238" t="s">
        <v>260</v>
      </c>
      <c r="C28" s="27"/>
      <c r="D28" s="312"/>
      <c r="E28" s="312"/>
      <c r="F28" s="312"/>
      <c r="G28" s="312"/>
      <c r="H28" s="312"/>
      <c r="I28" s="312"/>
      <c r="J28" s="312"/>
      <c r="K28" s="312"/>
      <c r="L28" s="312"/>
      <c r="M28" s="312"/>
      <c r="N28" s="312"/>
      <c r="O28" s="312"/>
    </row>
    <row r="29" spans="1:17" s="257" customFormat="1" ht="13" x14ac:dyDescent="0.25">
      <c r="B29" s="238"/>
      <c r="C29" s="27" t="s">
        <v>271</v>
      </c>
      <c r="D29" s="128"/>
      <c r="E29" s="128"/>
      <c r="F29" s="128"/>
      <c r="G29" s="128"/>
      <c r="H29" s="128"/>
      <c r="I29" s="128"/>
      <c r="J29" s="128"/>
      <c r="K29" s="128"/>
      <c r="L29" s="128"/>
      <c r="M29" s="128"/>
      <c r="N29" s="128"/>
      <c r="O29" s="128"/>
    </row>
    <row r="30" spans="1:17" s="257" customFormat="1" ht="13" x14ac:dyDescent="0.25">
      <c r="B30" s="238"/>
      <c r="C30" s="27" t="s">
        <v>272</v>
      </c>
      <c r="D30" s="128"/>
      <c r="E30" s="128"/>
      <c r="F30" s="128"/>
      <c r="G30" s="128"/>
      <c r="H30" s="128"/>
      <c r="I30" s="128"/>
      <c r="J30" s="128"/>
      <c r="K30" s="128"/>
      <c r="L30" s="128"/>
      <c r="M30" s="128"/>
      <c r="N30" s="128"/>
      <c r="O30" s="128"/>
    </row>
    <row r="31" spans="1:17" s="257" customFormat="1" ht="13" x14ac:dyDescent="0.25">
      <c r="B31" s="238"/>
      <c r="C31" s="27" t="s">
        <v>273</v>
      </c>
      <c r="D31" s="128"/>
      <c r="E31" s="128"/>
      <c r="F31" s="128"/>
      <c r="G31" s="128"/>
      <c r="H31" s="128"/>
      <c r="I31" s="128"/>
      <c r="J31" s="128"/>
      <c r="K31" s="128"/>
      <c r="L31" s="128"/>
      <c r="M31" s="128"/>
      <c r="N31" s="128"/>
      <c r="O31" s="128"/>
    </row>
    <row r="32" spans="1:17" s="257" customFormat="1" ht="13" x14ac:dyDescent="0.25">
      <c r="B32" s="238" t="s">
        <v>263</v>
      </c>
      <c r="C32" s="27"/>
      <c r="D32" s="323"/>
      <c r="E32" s="323"/>
      <c r="F32" s="323"/>
      <c r="G32" s="323"/>
      <c r="H32" s="323"/>
      <c r="I32" s="323"/>
      <c r="J32" s="323"/>
      <c r="K32" s="323"/>
      <c r="L32" s="323"/>
      <c r="M32" s="323"/>
      <c r="N32" s="323"/>
      <c r="O32" s="323"/>
    </row>
    <row r="33" spans="2:17" s="257" customFormat="1" ht="13" x14ac:dyDescent="0.25">
      <c r="B33" s="238"/>
      <c r="C33" s="27" t="s">
        <v>274</v>
      </c>
      <c r="D33" s="128"/>
      <c r="E33" s="128"/>
      <c r="F33" s="128"/>
      <c r="G33" s="128"/>
      <c r="H33" s="128"/>
      <c r="I33" s="128"/>
      <c r="J33" s="128"/>
      <c r="K33" s="128"/>
      <c r="L33" s="128"/>
      <c r="M33" s="128"/>
      <c r="N33" s="128"/>
      <c r="O33" s="128"/>
      <c r="P33" s="317"/>
    </row>
    <row r="34" spans="2:17" s="257" customFormat="1" ht="13" x14ac:dyDescent="0.25">
      <c r="B34" s="238"/>
      <c r="C34" s="27" t="s">
        <v>275</v>
      </c>
      <c r="D34" s="128"/>
      <c r="E34" s="128"/>
      <c r="F34" s="128"/>
      <c r="G34" s="128"/>
      <c r="H34" s="128"/>
      <c r="I34" s="128"/>
      <c r="J34" s="128"/>
      <c r="K34" s="128"/>
      <c r="L34" s="128"/>
      <c r="M34" s="128"/>
      <c r="N34" s="128"/>
      <c r="O34" s="128"/>
      <c r="P34" s="317"/>
    </row>
    <row r="35" spans="2:17" s="257" customFormat="1" ht="13" x14ac:dyDescent="0.25">
      <c r="B35" s="238"/>
      <c r="C35" s="27" t="s">
        <v>276</v>
      </c>
      <c r="D35" s="128"/>
      <c r="E35" s="128"/>
      <c r="F35" s="128"/>
      <c r="G35" s="128"/>
      <c r="H35" s="128"/>
      <c r="I35" s="128"/>
      <c r="J35" s="128"/>
      <c r="K35" s="128"/>
      <c r="L35" s="128"/>
      <c r="M35" s="128"/>
      <c r="N35" s="128"/>
      <c r="O35" s="128"/>
      <c r="P35" s="317"/>
    </row>
    <row r="36" spans="2:17" s="257" customFormat="1" ht="15.5" x14ac:dyDescent="0.25">
      <c r="B36" s="313" t="s">
        <v>277</v>
      </c>
      <c r="C36" s="313"/>
      <c r="D36" s="314">
        <f t="shared" ref="D36:O36" si="6">SUM(D28:D35)</f>
        <v>0</v>
      </c>
      <c r="E36" s="314">
        <f t="shared" si="6"/>
        <v>0</v>
      </c>
      <c r="F36" s="314">
        <f t="shared" si="6"/>
        <v>0</v>
      </c>
      <c r="G36" s="314">
        <f t="shared" si="6"/>
        <v>0</v>
      </c>
      <c r="H36" s="314">
        <f t="shared" si="6"/>
        <v>0</v>
      </c>
      <c r="I36" s="314">
        <f t="shared" si="6"/>
        <v>0</v>
      </c>
      <c r="J36" s="314">
        <f t="shared" si="6"/>
        <v>0</v>
      </c>
      <c r="K36" s="314">
        <f t="shared" si="6"/>
        <v>0</v>
      </c>
      <c r="L36" s="314">
        <f t="shared" si="6"/>
        <v>0</v>
      </c>
      <c r="M36" s="314">
        <f t="shared" si="6"/>
        <v>0</v>
      </c>
      <c r="N36" s="314">
        <f t="shared" si="6"/>
        <v>0</v>
      </c>
      <c r="O36" s="314">
        <f t="shared" si="6"/>
        <v>0</v>
      </c>
    </row>
    <row r="37" spans="2:17" s="257" customFormat="1" ht="13" x14ac:dyDescent="0.25">
      <c r="B37" s="275"/>
      <c r="C37" s="238"/>
      <c r="D37" s="238"/>
      <c r="E37" s="238"/>
      <c r="F37" s="238"/>
      <c r="G37" s="238"/>
      <c r="H37" s="238"/>
      <c r="I37" s="238"/>
      <c r="J37" s="238"/>
      <c r="K37" s="238"/>
      <c r="L37" s="238"/>
      <c r="M37" s="238"/>
      <c r="N37" s="238"/>
      <c r="O37" s="238"/>
    </row>
    <row r="38" spans="2:17" s="257" customFormat="1" ht="15.5" x14ac:dyDescent="0.25">
      <c r="B38" s="276" t="s">
        <v>278</v>
      </c>
      <c r="C38" s="276"/>
      <c r="D38" s="316"/>
      <c r="E38" s="316"/>
      <c r="F38" s="316"/>
      <c r="G38" s="316"/>
      <c r="H38" s="316"/>
      <c r="I38" s="316"/>
      <c r="J38" s="316"/>
      <c r="K38" s="316"/>
      <c r="L38" s="316"/>
      <c r="M38" s="316"/>
      <c r="N38" s="316"/>
      <c r="O38" s="316"/>
      <c r="P38" s="264"/>
      <c r="Q38" s="264"/>
    </row>
    <row r="39" spans="2:17" s="257" customFormat="1" ht="13" x14ac:dyDescent="0.25">
      <c r="B39" s="27" t="s">
        <v>260</v>
      </c>
      <c r="C39" s="27"/>
      <c r="D39" s="312"/>
      <c r="E39" s="312"/>
      <c r="F39" s="312"/>
      <c r="G39" s="312"/>
      <c r="H39" s="312"/>
      <c r="I39" s="312"/>
      <c r="J39" s="312"/>
      <c r="K39" s="312"/>
      <c r="L39" s="312"/>
      <c r="M39" s="312"/>
      <c r="N39" s="312"/>
      <c r="O39" s="312"/>
    </row>
    <row r="40" spans="2:17" s="257" customFormat="1" ht="13" x14ac:dyDescent="0.25">
      <c r="B40" s="27"/>
      <c r="C40" s="27" t="s">
        <v>370</v>
      </c>
      <c r="D40" s="128"/>
      <c r="E40" s="128"/>
      <c r="F40" s="128"/>
      <c r="G40" s="128"/>
      <c r="H40" s="128"/>
      <c r="I40" s="128"/>
      <c r="J40" s="128"/>
      <c r="K40" s="128"/>
      <c r="L40" s="128"/>
      <c r="M40" s="128"/>
      <c r="N40" s="128"/>
      <c r="O40" s="128"/>
    </row>
    <row r="41" spans="2:17" s="257" customFormat="1" ht="13" x14ac:dyDescent="0.25">
      <c r="B41" s="27"/>
      <c r="C41" s="27" t="s">
        <v>279</v>
      </c>
      <c r="D41" s="128"/>
      <c r="E41" s="128"/>
      <c r="F41" s="128"/>
      <c r="G41" s="128"/>
      <c r="H41" s="128"/>
      <c r="I41" s="128"/>
      <c r="J41" s="128"/>
      <c r="K41" s="128"/>
      <c r="L41" s="128"/>
      <c r="M41" s="128"/>
      <c r="N41" s="128"/>
      <c r="O41" s="128"/>
    </row>
    <row r="42" spans="2:17" s="257" customFormat="1" ht="13" x14ac:dyDescent="0.25">
      <c r="B42" s="27" t="s">
        <v>263</v>
      </c>
      <c r="C42" s="27"/>
      <c r="D42" s="323"/>
      <c r="E42" s="323"/>
      <c r="F42" s="323"/>
      <c r="G42" s="323"/>
      <c r="H42" s="323"/>
      <c r="I42" s="323"/>
      <c r="J42" s="323"/>
      <c r="K42" s="323"/>
      <c r="L42" s="323"/>
      <c r="M42" s="323"/>
      <c r="N42" s="323"/>
      <c r="O42" s="323"/>
    </row>
    <row r="43" spans="2:17" s="257" customFormat="1" ht="13" x14ac:dyDescent="0.25">
      <c r="B43" s="27"/>
      <c r="C43" s="27" t="s">
        <v>280</v>
      </c>
      <c r="D43" s="128"/>
      <c r="E43" s="128"/>
      <c r="F43" s="128"/>
      <c r="G43" s="128"/>
      <c r="H43" s="128"/>
      <c r="I43" s="128"/>
      <c r="J43" s="128"/>
      <c r="K43" s="128"/>
      <c r="L43" s="128"/>
      <c r="M43" s="128"/>
      <c r="N43" s="128"/>
      <c r="O43" s="128"/>
    </row>
    <row r="44" spans="2:17" s="257" customFormat="1" ht="13" x14ac:dyDescent="0.25">
      <c r="B44" s="27"/>
      <c r="C44" s="27" t="s">
        <v>281</v>
      </c>
      <c r="D44" s="128"/>
      <c r="E44" s="128"/>
      <c r="F44" s="128"/>
      <c r="G44" s="128"/>
      <c r="H44" s="128"/>
      <c r="I44" s="128"/>
      <c r="J44" s="128"/>
      <c r="K44" s="128"/>
      <c r="L44" s="128"/>
      <c r="M44" s="128"/>
      <c r="N44" s="128"/>
      <c r="O44" s="128"/>
    </row>
    <row r="45" spans="2:17" s="257" customFormat="1" ht="13" x14ac:dyDescent="0.25">
      <c r="B45" s="27"/>
      <c r="C45" s="27" t="s">
        <v>282</v>
      </c>
      <c r="D45" s="128"/>
      <c r="E45" s="128"/>
      <c r="F45" s="128"/>
      <c r="G45" s="128"/>
      <c r="H45" s="128"/>
      <c r="I45" s="128"/>
      <c r="J45" s="128"/>
      <c r="K45" s="128"/>
      <c r="L45" s="128"/>
      <c r="M45" s="128"/>
      <c r="N45" s="128"/>
      <c r="O45" s="128"/>
    </row>
    <row r="46" spans="2:17" s="257" customFormat="1" ht="15.5" x14ac:dyDescent="0.25">
      <c r="B46" s="313" t="s">
        <v>283</v>
      </c>
      <c r="C46" s="313"/>
      <c r="D46" s="314">
        <f t="shared" ref="D46:O46" si="7">SUM(D39:D45)</f>
        <v>0</v>
      </c>
      <c r="E46" s="314">
        <f t="shared" si="7"/>
        <v>0</v>
      </c>
      <c r="F46" s="314">
        <f t="shared" si="7"/>
        <v>0</v>
      </c>
      <c r="G46" s="314">
        <f t="shared" si="7"/>
        <v>0</v>
      </c>
      <c r="H46" s="314">
        <f t="shared" si="7"/>
        <v>0</v>
      </c>
      <c r="I46" s="314">
        <f t="shared" si="7"/>
        <v>0</v>
      </c>
      <c r="J46" s="314">
        <f t="shared" si="7"/>
        <v>0</v>
      </c>
      <c r="K46" s="314">
        <f t="shared" si="7"/>
        <v>0</v>
      </c>
      <c r="L46" s="314">
        <f t="shared" si="7"/>
        <v>0</v>
      </c>
      <c r="M46" s="314">
        <f t="shared" si="7"/>
        <v>0</v>
      </c>
      <c r="N46" s="314">
        <f t="shared" si="7"/>
        <v>0</v>
      </c>
      <c r="O46" s="314">
        <f t="shared" si="7"/>
        <v>0</v>
      </c>
    </row>
    <row r="47" spans="2:17" s="257" customFormat="1" ht="13" x14ac:dyDescent="0.25">
      <c r="B47" s="238"/>
      <c r="C47" s="238"/>
      <c r="D47" s="238"/>
      <c r="E47" s="238"/>
      <c r="F47" s="238"/>
      <c r="G47" s="238"/>
      <c r="H47" s="238"/>
      <c r="I47" s="238"/>
      <c r="J47" s="238"/>
      <c r="K47" s="238"/>
      <c r="L47" s="238"/>
      <c r="M47" s="238"/>
      <c r="N47" s="238"/>
      <c r="O47" s="238"/>
    </row>
    <row r="48" spans="2:17" s="257" customFormat="1" ht="16" thickBot="1" x14ac:dyDescent="0.3">
      <c r="B48" s="318" t="s">
        <v>284</v>
      </c>
      <c r="C48" s="318"/>
      <c r="D48" s="319">
        <f t="shared" ref="D48:O48" si="8">D25+D36+D46</f>
        <v>2200</v>
      </c>
      <c r="E48" s="319">
        <f t="shared" si="8"/>
        <v>0</v>
      </c>
      <c r="F48" s="319">
        <f t="shared" si="8"/>
        <v>0</v>
      </c>
      <c r="G48" s="319">
        <f t="shared" si="8"/>
        <v>0</v>
      </c>
      <c r="H48" s="319">
        <f t="shared" si="8"/>
        <v>0</v>
      </c>
      <c r="I48" s="319">
        <f t="shared" si="8"/>
        <v>0</v>
      </c>
      <c r="J48" s="319">
        <f t="shared" si="8"/>
        <v>0</v>
      </c>
      <c r="K48" s="319">
        <f t="shared" si="8"/>
        <v>0</v>
      </c>
      <c r="L48" s="319">
        <f t="shared" si="8"/>
        <v>0</v>
      </c>
      <c r="M48" s="319">
        <f t="shared" si="8"/>
        <v>0</v>
      </c>
      <c r="N48" s="319">
        <f t="shared" si="8"/>
        <v>0</v>
      </c>
      <c r="O48" s="319">
        <f t="shared" si="8"/>
        <v>0</v>
      </c>
    </row>
    <row r="49" spans="2:15" s="257" customFormat="1" ht="13.5" thickTop="1" x14ac:dyDescent="0.25">
      <c r="B49" s="238"/>
      <c r="C49" s="238"/>
      <c r="D49" s="238"/>
      <c r="E49" s="238"/>
      <c r="F49" s="238"/>
      <c r="G49" s="238"/>
      <c r="H49" s="238"/>
      <c r="I49" s="238"/>
      <c r="J49" s="238"/>
      <c r="K49" s="238"/>
      <c r="L49" s="238"/>
      <c r="M49" s="238"/>
      <c r="N49" s="238"/>
      <c r="O49" s="238"/>
    </row>
    <row r="50" spans="2:15" s="257" customFormat="1" ht="13" x14ac:dyDescent="0.25">
      <c r="B50" s="320"/>
      <c r="C50" s="238"/>
      <c r="D50" s="310"/>
      <c r="E50" s="310"/>
      <c r="F50" s="310"/>
      <c r="G50" s="310"/>
      <c r="H50" s="310"/>
      <c r="I50" s="310"/>
      <c r="J50" s="310"/>
      <c r="K50" s="310"/>
      <c r="L50" s="310"/>
      <c r="M50" s="310"/>
      <c r="N50" s="310"/>
      <c r="O50" s="310"/>
    </row>
  </sheetData>
  <sheetProtection sheet="1" selectLockedCells="1"/>
  <mergeCells count="1">
    <mergeCell ref="D1:N6"/>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9DA70A-8574-4AB3-B0FA-60200F4F5096}">
  <dimension ref="A1:F18"/>
  <sheetViews>
    <sheetView workbookViewId="0">
      <selection activeCell="B7" sqref="B7"/>
    </sheetView>
  </sheetViews>
  <sheetFormatPr defaultColWidth="14.453125" defaultRowHeight="61" customHeight="1" x14ac:dyDescent="0.25"/>
  <cols>
    <col min="1" max="1" width="22.54296875" style="130" customWidth="1"/>
    <col min="2" max="2" width="23.08984375" style="130" customWidth="1"/>
    <col min="3" max="3" width="22.08984375" style="130" customWidth="1"/>
    <col min="4" max="4" width="20.81640625" style="130" customWidth="1"/>
    <col min="5" max="5" width="20" style="130" customWidth="1"/>
    <col min="6" max="6" width="14.81640625" style="130" customWidth="1"/>
    <col min="7" max="16384" width="14.453125" style="130"/>
  </cols>
  <sheetData>
    <row r="1" spans="1:6" ht="51" customHeight="1" x14ac:dyDescent="0.3">
      <c r="A1" s="129"/>
      <c r="B1" s="369" t="s">
        <v>285</v>
      </c>
      <c r="C1" s="370"/>
      <c r="D1" s="370"/>
      <c r="E1" s="370"/>
      <c r="F1" s="129"/>
    </row>
    <row r="2" spans="1:6" ht="39" x14ac:dyDescent="0.3">
      <c r="A2" s="131" t="s">
        <v>27</v>
      </c>
      <c r="B2" s="132" t="s">
        <v>286</v>
      </c>
      <c r="C2" s="132" t="s">
        <v>287</v>
      </c>
      <c r="D2" s="133" t="s">
        <v>288</v>
      </c>
      <c r="E2" s="134" t="s">
        <v>289</v>
      </c>
    </row>
    <row r="3" spans="1:6" ht="27" customHeight="1" x14ac:dyDescent="0.25">
      <c r="A3" s="135">
        <f>B16</f>
        <v>4660</v>
      </c>
      <c r="B3" s="294">
        <v>75</v>
      </c>
      <c r="C3" s="136">
        <f>E16</f>
        <v>55</v>
      </c>
      <c r="D3" s="136">
        <f>B3-C3</f>
        <v>20</v>
      </c>
      <c r="E3" s="137">
        <f>A3/(B3-C3)</f>
        <v>233</v>
      </c>
    </row>
    <row r="4" spans="1:6" ht="18" customHeight="1" x14ac:dyDescent="0.25"/>
    <row r="5" spans="1:6" ht="26" x14ac:dyDescent="0.3">
      <c r="A5" s="138" t="s">
        <v>290</v>
      </c>
      <c r="B5" s="139" t="s">
        <v>291</v>
      </c>
      <c r="D5" s="140" t="s">
        <v>292</v>
      </c>
      <c r="E5" s="140" t="s">
        <v>293</v>
      </c>
    </row>
    <row r="6" spans="1:6" ht="13" x14ac:dyDescent="0.3">
      <c r="A6" s="141" t="s">
        <v>294</v>
      </c>
      <c r="B6" s="134"/>
      <c r="D6" s="142" t="s">
        <v>294</v>
      </c>
      <c r="E6" s="143"/>
    </row>
    <row r="7" spans="1:6" ht="28" customHeight="1" x14ac:dyDescent="0.25">
      <c r="A7" s="295" t="s">
        <v>295</v>
      </c>
      <c r="B7" s="299">
        <v>600</v>
      </c>
      <c r="D7" s="295" t="s">
        <v>296</v>
      </c>
      <c r="E7" s="296">
        <v>30</v>
      </c>
    </row>
    <row r="8" spans="1:6" ht="26.5" customHeight="1" x14ac:dyDescent="0.25">
      <c r="A8" s="297" t="s">
        <v>297</v>
      </c>
      <c r="B8" s="300">
        <v>10</v>
      </c>
      <c r="D8" s="297" t="s">
        <v>179</v>
      </c>
      <c r="E8" s="298">
        <v>20</v>
      </c>
    </row>
    <row r="9" spans="1:6" ht="26.5" customHeight="1" x14ac:dyDescent="0.25">
      <c r="A9" s="297" t="s">
        <v>298</v>
      </c>
      <c r="B9" s="300">
        <v>250</v>
      </c>
      <c r="D9" s="297" t="s">
        <v>299</v>
      </c>
      <c r="E9" s="298">
        <v>5</v>
      </c>
    </row>
    <row r="10" spans="1:6" ht="25.5" customHeight="1" x14ac:dyDescent="0.25">
      <c r="A10" s="297" t="s">
        <v>121</v>
      </c>
      <c r="B10" s="300">
        <v>750</v>
      </c>
      <c r="D10" s="144"/>
      <c r="E10" s="145"/>
    </row>
    <row r="11" spans="1:6" ht="22.5" customHeight="1" x14ac:dyDescent="0.25">
      <c r="A11" s="297" t="s">
        <v>297</v>
      </c>
      <c r="B11" s="301">
        <v>250</v>
      </c>
      <c r="D11" s="144"/>
      <c r="E11" s="145"/>
    </row>
    <row r="12" spans="1:6" ht="20.5" customHeight="1" x14ac:dyDescent="0.25">
      <c r="A12" s="297" t="s">
        <v>300</v>
      </c>
      <c r="B12" s="301">
        <v>2500</v>
      </c>
      <c r="D12" s="144"/>
      <c r="E12" s="145"/>
    </row>
    <row r="13" spans="1:6" ht="21.5" customHeight="1" x14ac:dyDescent="0.25">
      <c r="A13" s="297" t="s">
        <v>301</v>
      </c>
      <c r="B13" s="301">
        <v>300</v>
      </c>
      <c r="D13" s="144"/>
      <c r="E13" s="145"/>
    </row>
    <row r="14" spans="1:6" ht="20.5" customHeight="1" x14ac:dyDescent="0.25">
      <c r="A14" s="297" t="s">
        <v>10</v>
      </c>
      <c r="B14" s="301"/>
      <c r="D14" s="144"/>
      <c r="E14" s="145"/>
    </row>
    <row r="15" spans="1:6" ht="20.5" customHeight="1" x14ac:dyDescent="0.25">
      <c r="A15" s="297"/>
      <c r="B15" s="301"/>
      <c r="D15" s="144"/>
      <c r="E15" s="145"/>
    </row>
    <row r="16" spans="1:6" ht="13" x14ac:dyDescent="0.3">
      <c r="A16" s="302" t="s">
        <v>367</v>
      </c>
      <c r="B16" s="303">
        <f>SUM(B7:B14)</f>
        <v>4660</v>
      </c>
      <c r="D16" s="302" t="s">
        <v>368</v>
      </c>
      <c r="E16" s="303">
        <f>SUM(E7:E14)</f>
        <v>55</v>
      </c>
    </row>
    <row r="17" spans="2:2" ht="61" customHeight="1" x14ac:dyDescent="0.25">
      <c r="B17" s="146"/>
    </row>
    <row r="18" spans="2:2" ht="61" customHeight="1" x14ac:dyDescent="0.25">
      <c r="B18" s="146"/>
    </row>
  </sheetData>
  <sheetProtection sheet="1" selectLockedCells="1"/>
  <mergeCells count="1">
    <mergeCell ref="B1:E1"/>
  </mergeCell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DC2E2A-5BC0-4F7A-81D2-ABF2FE6D8452}">
  <dimension ref="A1:F18"/>
  <sheetViews>
    <sheetView workbookViewId="0">
      <selection activeCell="B9" sqref="B9"/>
    </sheetView>
  </sheetViews>
  <sheetFormatPr defaultColWidth="14.453125" defaultRowHeight="61" customHeight="1" x14ac:dyDescent="0.25"/>
  <cols>
    <col min="1" max="1" width="22.54296875" style="130" customWidth="1"/>
    <col min="2" max="2" width="23.08984375" style="130" customWidth="1"/>
    <col min="3" max="3" width="22.08984375" style="130" customWidth="1"/>
    <col min="4" max="4" width="20.81640625" style="130" customWidth="1"/>
    <col min="5" max="5" width="20" style="130" customWidth="1"/>
    <col min="6" max="6" width="14.81640625" style="130" customWidth="1"/>
    <col min="7" max="16384" width="14.453125" style="130"/>
  </cols>
  <sheetData>
    <row r="1" spans="1:6" ht="51" customHeight="1" x14ac:dyDescent="0.3">
      <c r="A1" s="129"/>
      <c r="B1" s="369" t="s">
        <v>285</v>
      </c>
      <c r="C1" s="370"/>
      <c r="D1" s="370"/>
      <c r="E1" s="370"/>
      <c r="F1" s="129"/>
    </row>
    <row r="2" spans="1:6" ht="39" x14ac:dyDescent="0.3">
      <c r="A2" s="131" t="s">
        <v>27</v>
      </c>
      <c r="B2" s="132" t="s">
        <v>286</v>
      </c>
      <c r="C2" s="132" t="s">
        <v>287</v>
      </c>
      <c r="D2" s="133" t="s">
        <v>288</v>
      </c>
      <c r="E2" s="134" t="s">
        <v>289</v>
      </c>
    </row>
    <row r="3" spans="1:6" ht="27" customHeight="1" x14ac:dyDescent="0.25">
      <c r="A3" s="135">
        <f>B16</f>
        <v>0</v>
      </c>
      <c r="B3" s="294"/>
      <c r="C3" s="136">
        <f>E16</f>
        <v>0</v>
      </c>
      <c r="D3" s="136">
        <f>B3-C3</f>
        <v>0</v>
      </c>
      <c r="E3" s="137" t="e">
        <f>A3/(B3-C3)</f>
        <v>#DIV/0!</v>
      </c>
    </row>
    <row r="4" spans="1:6" ht="18" customHeight="1" x14ac:dyDescent="0.25"/>
    <row r="5" spans="1:6" ht="26" x14ac:dyDescent="0.3">
      <c r="A5" s="138" t="s">
        <v>290</v>
      </c>
      <c r="B5" s="139" t="s">
        <v>291</v>
      </c>
      <c r="D5" s="140" t="s">
        <v>292</v>
      </c>
      <c r="E5" s="140" t="s">
        <v>293</v>
      </c>
    </row>
    <row r="6" spans="1:6" ht="13" x14ac:dyDescent="0.3">
      <c r="A6" s="141" t="s">
        <v>294</v>
      </c>
      <c r="B6" s="134"/>
      <c r="D6" s="142" t="s">
        <v>294</v>
      </c>
      <c r="E6" s="143"/>
    </row>
    <row r="7" spans="1:6" ht="28" customHeight="1" x14ac:dyDescent="0.25">
      <c r="A7" s="295" t="s">
        <v>295</v>
      </c>
      <c r="B7" s="299"/>
      <c r="D7" s="295" t="s">
        <v>296</v>
      </c>
      <c r="E7" s="296"/>
    </row>
    <row r="8" spans="1:6" ht="26.5" customHeight="1" x14ac:dyDescent="0.25">
      <c r="A8" s="297" t="s">
        <v>297</v>
      </c>
      <c r="B8" s="300"/>
      <c r="D8" s="297" t="s">
        <v>179</v>
      </c>
      <c r="E8" s="298"/>
    </row>
    <row r="9" spans="1:6" ht="26.5" customHeight="1" x14ac:dyDescent="0.25">
      <c r="A9" s="297" t="s">
        <v>298</v>
      </c>
      <c r="B9" s="300"/>
      <c r="D9" s="297" t="s">
        <v>299</v>
      </c>
      <c r="E9" s="298"/>
    </row>
    <row r="10" spans="1:6" ht="25.5" customHeight="1" x14ac:dyDescent="0.25">
      <c r="A10" s="297" t="s">
        <v>121</v>
      </c>
      <c r="B10" s="300"/>
      <c r="D10" s="144"/>
      <c r="E10" s="145"/>
    </row>
    <row r="11" spans="1:6" ht="22.5" customHeight="1" x14ac:dyDescent="0.25">
      <c r="A11" s="297" t="s">
        <v>297</v>
      </c>
      <c r="B11" s="301"/>
      <c r="D11" s="144"/>
      <c r="E11" s="145"/>
    </row>
    <row r="12" spans="1:6" ht="20.5" customHeight="1" x14ac:dyDescent="0.25">
      <c r="A12" s="297" t="s">
        <v>300</v>
      </c>
      <c r="B12" s="301"/>
      <c r="D12" s="144"/>
      <c r="E12" s="145"/>
    </row>
    <row r="13" spans="1:6" ht="21.5" customHeight="1" x14ac:dyDescent="0.25">
      <c r="A13" s="297" t="s">
        <v>301</v>
      </c>
      <c r="B13" s="301"/>
      <c r="D13" s="144"/>
      <c r="E13" s="145"/>
    </row>
    <row r="14" spans="1:6" ht="20.5" customHeight="1" x14ac:dyDescent="0.25">
      <c r="A14" s="297" t="s">
        <v>10</v>
      </c>
      <c r="B14" s="301"/>
      <c r="D14" s="144"/>
      <c r="E14" s="145"/>
    </row>
    <row r="15" spans="1:6" ht="20.5" customHeight="1" x14ac:dyDescent="0.25">
      <c r="A15" s="297"/>
      <c r="B15" s="301"/>
      <c r="D15" s="144"/>
      <c r="E15" s="145"/>
    </row>
    <row r="16" spans="1:6" ht="13" x14ac:dyDescent="0.3">
      <c r="A16" s="302" t="s">
        <v>367</v>
      </c>
      <c r="B16" s="303">
        <f>SUM(B7:B14)</f>
        <v>0</v>
      </c>
      <c r="D16" s="302" t="s">
        <v>368</v>
      </c>
      <c r="E16" s="303">
        <f>SUM(E7:E14)</f>
        <v>0</v>
      </c>
    </row>
    <row r="17" spans="2:2" ht="61" customHeight="1" x14ac:dyDescent="0.25">
      <c r="B17" s="146"/>
    </row>
    <row r="18" spans="2:2" ht="61" customHeight="1" x14ac:dyDescent="0.25">
      <c r="B18" s="146"/>
    </row>
  </sheetData>
  <sheetProtection sheet="1" selectLockedCells="1"/>
  <mergeCells count="1">
    <mergeCell ref="B1:E1"/>
  </mergeCell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56C9F9-965E-44DB-AD3C-A9F2C629F96E}">
  <dimension ref="A1:E21"/>
  <sheetViews>
    <sheetView workbookViewId="0">
      <selection activeCell="C17" sqref="C17"/>
    </sheetView>
  </sheetViews>
  <sheetFormatPr defaultColWidth="10.81640625" defaultRowHeight="12.5" x14ac:dyDescent="0.25"/>
  <cols>
    <col min="1" max="1" width="3.1796875" style="204" customWidth="1"/>
    <col min="2" max="2" width="30.81640625" style="147" customWidth="1"/>
    <col min="3" max="3" width="13.81640625" style="158" customWidth="1"/>
    <col min="4" max="4" width="100.90625" style="147" customWidth="1"/>
    <col min="5" max="5" width="10.54296875" style="148" customWidth="1"/>
    <col min="6" max="256" width="10.81640625" style="204"/>
    <col min="257" max="257" width="3.1796875" style="204" customWidth="1"/>
    <col min="258" max="258" width="30.81640625" style="204" customWidth="1"/>
    <col min="259" max="259" width="13.81640625" style="204" customWidth="1"/>
    <col min="260" max="260" width="100.90625" style="204" customWidth="1"/>
    <col min="261" max="261" width="10.54296875" style="204" customWidth="1"/>
    <col min="262" max="512" width="10.81640625" style="204"/>
    <col min="513" max="513" width="3.1796875" style="204" customWidth="1"/>
    <col min="514" max="514" width="30.81640625" style="204" customWidth="1"/>
    <col min="515" max="515" width="13.81640625" style="204" customWidth="1"/>
    <col min="516" max="516" width="100.90625" style="204" customWidth="1"/>
    <col min="517" max="517" width="10.54296875" style="204" customWidth="1"/>
    <col min="518" max="768" width="10.81640625" style="204"/>
    <col min="769" max="769" width="3.1796875" style="204" customWidth="1"/>
    <col min="770" max="770" width="30.81640625" style="204" customWidth="1"/>
    <col min="771" max="771" width="13.81640625" style="204" customWidth="1"/>
    <col min="772" max="772" width="100.90625" style="204" customWidth="1"/>
    <col min="773" max="773" width="10.54296875" style="204" customWidth="1"/>
    <col min="774" max="1024" width="10.81640625" style="204"/>
    <col min="1025" max="1025" width="3.1796875" style="204" customWidth="1"/>
    <col min="1026" max="1026" width="30.81640625" style="204" customWidth="1"/>
    <col min="1027" max="1027" width="13.81640625" style="204" customWidth="1"/>
    <col min="1028" max="1028" width="100.90625" style="204" customWidth="1"/>
    <col min="1029" max="1029" width="10.54296875" style="204" customWidth="1"/>
    <col min="1030" max="1280" width="10.81640625" style="204"/>
    <col min="1281" max="1281" width="3.1796875" style="204" customWidth="1"/>
    <col min="1282" max="1282" width="30.81640625" style="204" customWidth="1"/>
    <col min="1283" max="1283" width="13.81640625" style="204" customWidth="1"/>
    <col min="1284" max="1284" width="100.90625" style="204" customWidth="1"/>
    <col min="1285" max="1285" width="10.54296875" style="204" customWidth="1"/>
    <col min="1286" max="1536" width="10.81640625" style="204"/>
    <col min="1537" max="1537" width="3.1796875" style="204" customWidth="1"/>
    <col min="1538" max="1538" width="30.81640625" style="204" customWidth="1"/>
    <col min="1539" max="1539" width="13.81640625" style="204" customWidth="1"/>
    <col min="1540" max="1540" width="100.90625" style="204" customWidth="1"/>
    <col min="1541" max="1541" width="10.54296875" style="204" customWidth="1"/>
    <col min="1542" max="1792" width="10.81640625" style="204"/>
    <col min="1793" max="1793" width="3.1796875" style="204" customWidth="1"/>
    <col min="1794" max="1794" width="30.81640625" style="204" customWidth="1"/>
    <col min="1795" max="1795" width="13.81640625" style="204" customWidth="1"/>
    <col min="1796" max="1796" width="100.90625" style="204" customWidth="1"/>
    <col min="1797" max="1797" width="10.54296875" style="204" customWidth="1"/>
    <col min="1798" max="2048" width="10.81640625" style="204"/>
    <col min="2049" max="2049" width="3.1796875" style="204" customWidth="1"/>
    <col min="2050" max="2050" width="30.81640625" style="204" customWidth="1"/>
    <col min="2051" max="2051" width="13.81640625" style="204" customWidth="1"/>
    <col min="2052" max="2052" width="100.90625" style="204" customWidth="1"/>
    <col min="2053" max="2053" width="10.54296875" style="204" customWidth="1"/>
    <col min="2054" max="2304" width="10.81640625" style="204"/>
    <col min="2305" max="2305" width="3.1796875" style="204" customWidth="1"/>
    <col min="2306" max="2306" width="30.81640625" style="204" customWidth="1"/>
    <col min="2307" max="2307" width="13.81640625" style="204" customWidth="1"/>
    <col min="2308" max="2308" width="100.90625" style="204" customWidth="1"/>
    <col min="2309" max="2309" width="10.54296875" style="204" customWidth="1"/>
    <col min="2310" max="2560" width="10.81640625" style="204"/>
    <col min="2561" max="2561" width="3.1796875" style="204" customWidth="1"/>
    <col min="2562" max="2562" width="30.81640625" style="204" customWidth="1"/>
    <col min="2563" max="2563" width="13.81640625" style="204" customWidth="1"/>
    <col min="2564" max="2564" width="100.90625" style="204" customWidth="1"/>
    <col min="2565" max="2565" width="10.54296875" style="204" customWidth="1"/>
    <col min="2566" max="2816" width="10.81640625" style="204"/>
    <col min="2817" max="2817" width="3.1796875" style="204" customWidth="1"/>
    <col min="2818" max="2818" width="30.81640625" style="204" customWidth="1"/>
    <col min="2819" max="2819" width="13.81640625" style="204" customWidth="1"/>
    <col min="2820" max="2820" width="100.90625" style="204" customWidth="1"/>
    <col min="2821" max="2821" width="10.54296875" style="204" customWidth="1"/>
    <col min="2822" max="3072" width="10.81640625" style="204"/>
    <col min="3073" max="3073" width="3.1796875" style="204" customWidth="1"/>
    <col min="3074" max="3074" width="30.81640625" style="204" customWidth="1"/>
    <col min="3075" max="3075" width="13.81640625" style="204" customWidth="1"/>
    <col min="3076" max="3076" width="100.90625" style="204" customWidth="1"/>
    <col min="3077" max="3077" width="10.54296875" style="204" customWidth="1"/>
    <col min="3078" max="3328" width="10.81640625" style="204"/>
    <col min="3329" max="3329" width="3.1796875" style="204" customWidth="1"/>
    <col min="3330" max="3330" width="30.81640625" style="204" customWidth="1"/>
    <col min="3331" max="3331" width="13.81640625" style="204" customWidth="1"/>
    <col min="3332" max="3332" width="100.90625" style="204" customWidth="1"/>
    <col min="3333" max="3333" width="10.54296875" style="204" customWidth="1"/>
    <col min="3334" max="3584" width="10.81640625" style="204"/>
    <col min="3585" max="3585" width="3.1796875" style="204" customWidth="1"/>
    <col min="3586" max="3586" width="30.81640625" style="204" customWidth="1"/>
    <col min="3587" max="3587" width="13.81640625" style="204" customWidth="1"/>
    <col min="3588" max="3588" width="100.90625" style="204" customWidth="1"/>
    <col min="3589" max="3589" width="10.54296875" style="204" customWidth="1"/>
    <col min="3590" max="3840" width="10.81640625" style="204"/>
    <col min="3841" max="3841" width="3.1796875" style="204" customWidth="1"/>
    <col min="3842" max="3842" width="30.81640625" style="204" customWidth="1"/>
    <col min="3843" max="3843" width="13.81640625" style="204" customWidth="1"/>
    <col min="3844" max="3844" width="100.90625" style="204" customWidth="1"/>
    <col min="3845" max="3845" width="10.54296875" style="204" customWidth="1"/>
    <col min="3846" max="4096" width="10.81640625" style="204"/>
    <col min="4097" max="4097" width="3.1796875" style="204" customWidth="1"/>
    <col min="4098" max="4098" width="30.81640625" style="204" customWidth="1"/>
    <col min="4099" max="4099" width="13.81640625" style="204" customWidth="1"/>
    <col min="4100" max="4100" width="100.90625" style="204" customWidth="1"/>
    <col min="4101" max="4101" width="10.54296875" style="204" customWidth="1"/>
    <col min="4102" max="4352" width="10.81640625" style="204"/>
    <col min="4353" max="4353" width="3.1796875" style="204" customWidth="1"/>
    <col min="4354" max="4354" width="30.81640625" style="204" customWidth="1"/>
    <col min="4355" max="4355" width="13.81640625" style="204" customWidth="1"/>
    <col min="4356" max="4356" width="100.90625" style="204" customWidth="1"/>
    <col min="4357" max="4357" width="10.54296875" style="204" customWidth="1"/>
    <col min="4358" max="4608" width="10.81640625" style="204"/>
    <col min="4609" max="4609" width="3.1796875" style="204" customWidth="1"/>
    <col min="4610" max="4610" width="30.81640625" style="204" customWidth="1"/>
    <col min="4611" max="4611" width="13.81640625" style="204" customWidth="1"/>
    <col min="4612" max="4612" width="100.90625" style="204" customWidth="1"/>
    <col min="4613" max="4613" width="10.54296875" style="204" customWidth="1"/>
    <col min="4614" max="4864" width="10.81640625" style="204"/>
    <col min="4865" max="4865" width="3.1796875" style="204" customWidth="1"/>
    <col min="4866" max="4866" width="30.81640625" style="204" customWidth="1"/>
    <col min="4867" max="4867" width="13.81640625" style="204" customWidth="1"/>
    <col min="4868" max="4868" width="100.90625" style="204" customWidth="1"/>
    <col min="4869" max="4869" width="10.54296875" style="204" customWidth="1"/>
    <col min="4870" max="5120" width="10.81640625" style="204"/>
    <col min="5121" max="5121" width="3.1796875" style="204" customWidth="1"/>
    <col min="5122" max="5122" width="30.81640625" style="204" customWidth="1"/>
    <col min="5123" max="5123" width="13.81640625" style="204" customWidth="1"/>
    <col min="5124" max="5124" width="100.90625" style="204" customWidth="1"/>
    <col min="5125" max="5125" width="10.54296875" style="204" customWidth="1"/>
    <col min="5126" max="5376" width="10.81640625" style="204"/>
    <col min="5377" max="5377" width="3.1796875" style="204" customWidth="1"/>
    <col min="5378" max="5378" width="30.81640625" style="204" customWidth="1"/>
    <col min="5379" max="5379" width="13.81640625" style="204" customWidth="1"/>
    <col min="5380" max="5380" width="100.90625" style="204" customWidth="1"/>
    <col min="5381" max="5381" width="10.54296875" style="204" customWidth="1"/>
    <col min="5382" max="5632" width="10.81640625" style="204"/>
    <col min="5633" max="5633" width="3.1796875" style="204" customWidth="1"/>
    <col min="5634" max="5634" width="30.81640625" style="204" customWidth="1"/>
    <col min="5635" max="5635" width="13.81640625" style="204" customWidth="1"/>
    <col min="5636" max="5636" width="100.90625" style="204" customWidth="1"/>
    <col min="5637" max="5637" width="10.54296875" style="204" customWidth="1"/>
    <col min="5638" max="5888" width="10.81640625" style="204"/>
    <col min="5889" max="5889" width="3.1796875" style="204" customWidth="1"/>
    <col min="5890" max="5890" width="30.81640625" style="204" customWidth="1"/>
    <col min="5891" max="5891" width="13.81640625" style="204" customWidth="1"/>
    <col min="5892" max="5892" width="100.90625" style="204" customWidth="1"/>
    <col min="5893" max="5893" width="10.54296875" style="204" customWidth="1"/>
    <col min="5894" max="6144" width="10.81640625" style="204"/>
    <col min="6145" max="6145" width="3.1796875" style="204" customWidth="1"/>
    <col min="6146" max="6146" width="30.81640625" style="204" customWidth="1"/>
    <col min="6147" max="6147" width="13.81640625" style="204" customWidth="1"/>
    <col min="6148" max="6148" width="100.90625" style="204" customWidth="1"/>
    <col min="6149" max="6149" width="10.54296875" style="204" customWidth="1"/>
    <col min="6150" max="6400" width="10.81640625" style="204"/>
    <col min="6401" max="6401" width="3.1796875" style="204" customWidth="1"/>
    <col min="6402" max="6402" width="30.81640625" style="204" customWidth="1"/>
    <col min="6403" max="6403" width="13.81640625" style="204" customWidth="1"/>
    <col min="6404" max="6404" width="100.90625" style="204" customWidth="1"/>
    <col min="6405" max="6405" width="10.54296875" style="204" customWidth="1"/>
    <col min="6406" max="6656" width="10.81640625" style="204"/>
    <col min="6657" max="6657" width="3.1796875" style="204" customWidth="1"/>
    <col min="6658" max="6658" width="30.81640625" style="204" customWidth="1"/>
    <col min="6659" max="6659" width="13.81640625" style="204" customWidth="1"/>
    <col min="6660" max="6660" width="100.90625" style="204" customWidth="1"/>
    <col min="6661" max="6661" width="10.54296875" style="204" customWidth="1"/>
    <col min="6662" max="6912" width="10.81640625" style="204"/>
    <col min="6913" max="6913" width="3.1796875" style="204" customWidth="1"/>
    <col min="6914" max="6914" width="30.81640625" style="204" customWidth="1"/>
    <col min="6915" max="6915" width="13.81640625" style="204" customWidth="1"/>
    <col min="6916" max="6916" width="100.90625" style="204" customWidth="1"/>
    <col min="6917" max="6917" width="10.54296875" style="204" customWidth="1"/>
    <col min="6918" max="7168" width="10.81640625" style="204"/>
    <col min="7169" max="7169" width="3.1796875" style="204" customWidth="1"/>
    <col min="7170" max="7170" width="30.81640625" style="204" customWidth="1"/>
    <col min="7171" max="7171" width="13.81640625" style="204" customWidth="1"/>
    <col min="7172" max="7172" width="100.90625" style="204" customWidth="1"/>
    <col min="7173" max="7173" width="10.54296875" style="204" customWidth="1"/>
    <col min="7174" max="7424" width="10.81640625" style="204"/>
    <col min="7425" max="7425" width="3.1796875" style="204" customWidth="1"/>
    <col min="7426" max="7426" width="30.81640625" style="204" customWidth="1"/>
    <col min="7427" max="7427" width="13.81640625" style="204" customWidth="1"/>
    <col min="7428" max="7428" width="100.90625" style="204" customWidth="1"/>
    <col min="7429" max="7429" width="10.54296875" style="204" customWidth="1"/>
    <col min="7430" max="7680" width="10.81640625" style="204"/>
    <col min="7681" max="7681" width="3.1796875" style="204" customWidth="1"/>
    <col min="7682" max="7682" width="30.81640625" style="204" customWidth="1"/>
    <col min="7683" max="7683" width="13.81640625" style="204" customWidth="1"/>
    <col min="7684" max="7684" width="100.90625" style="204" customWidth="1"/>
    <col min="7685" max="7685" width="10.54296875" style="204" customWidth="1"/>
    <col min="7686" max="7936" width="10.81640625" style="204"/>
    <col min="7937" max="7937" width="3.1796875" style="204" customWidth="1"/>
    <col min="7938" max="7938" width="30.81640625" style="204" customWidth="1"/>
    <col min="7939" max="7939" width="13.81640625" style="204" customWidth="1"/>
    <col min="7940" max="7940" width="100.90625" style="204" customWidth="1"/>
    <col min="7941" max="7941" width="10.54296875" style="204" customWidth="1"/>
    <col min="7942" max="8192" width="10.81640625" style="204"/>
    <col min="8193" max="8193" width="3.1796875" style="204" customWidth="1"/>
    <col min="8194" max="8194" width="30.81640625" style="204" customWidth="1"/>
    <col min="8195" max="8195" width="13.81640625" style="204" customWidth="1"/>
    <col min="8196" max="8196" width="100.90625" style="204" customWidth="1"/>
    <col min="8197" max="8197" width="10.54296875" style="204" customWidth="1"/>
    <col min="8198" max="8448" width="10.81640625" style="204"/>
    <col min="8449" max="8449" width="3.1796875" style="204" customWidth="1"/>
    <col min="8450" max="8450" width="30.81640625" style="204" customWidth="1"/>
    <col min="8451" max="8451" width="13.81640625" style="204" customWidth="1"/>
    <col min="8452" max="8452" width="100.90625" style="204" customWidth="1"/>
    <col min="8453" max="8453" width="10.54296875" style="204" customWidth="1"/>
    <col min="8454" max="8704" width="10.81640625" style="204"/>
    <col min="8705" max="8705" width="3.1796875" style="204" customWidth="1"/>
    <col min="8706" max="8706" width="30.81640625" style="204" customWidth="1"/>
    <col min="8707" max="8707" width="13.81640625" style="204" customWidth="1"/>
    <col min="8708" max="8708" width="100.90625" style="204" customWidth="1"/>
    <col min="8709" max="8709" width="10.54296875" style="204" customWidth="1"/>
    <col min="8710" max="8960" width="10.81640625" style="204"/>
    <col min="8961" max="8961" width="3.1796875" style="204" customWidth="1"/>
    <col min="8962" max="8962" width="30.81640625" style="204" customWidth="1"/>
    <col min="8963" max="8963" width="13.81640625" style="204" customWidth="1"/>
    <col min="8964" max="8964" width="100.90625" style="204" customWidth="1"/>
    <col min="8965" max="8965" width="10.54296875" style="204" customWidth="1"/>
    <col min="8966" max="9216" width="10.81640625" style="204"/>
    <col min="9217" max="9217" width="3.1796875" style="204" customWidth="1"/>
    <col min="9218" max="9218" width="30.81640625" style="204" customWidth="1"/>
    <col min="9219" max="9219" width="13.81640625" style="204" customWidth="1"/>
    <col min="9220" max="9220" width="100.90625" style="204" customWidth="1"/>
    <col min="9221" max="9221" width="10.54296875" style="204" customWidth="1"/>
    <col min="9222" max="9472" width="10.81640625" style="204"/>
    <col min="9473" max="9473" width="3.1796875" style="204" customWidth="1"/>
    <col min="9474" max="9474" width="30.81640625" style="204" customWidth="1"/>
    <col min="9475" max="9475" width="13.81640625" style="204" customWidth="1"/>
    <col min="9476" max="9476" width="100.90625" style="204" customWidth="1"/>
    <col min="9477" max="9477" width="10.54296875" style="204" customWidth="1"/>
    <col min="9478" max="9728" width="10.81640625" style="204"/>
    <col min="9729" max="9729" width="3.1796875" style="204" customWidth="1"/>
    <col min="9730" max="9730" width="30.81640625" style="204" customWidth="1"/>
    <col min="9731" max="9731" width="13.81640625" style="204" customWidth="1"/>
    <col min="9732" max="9732" width="100.90625" style="204" customWidth="1"/>
    <col min="9733" max="9733" width="10.54296875" style="204" customWidth="1"/>
    <col min="9734" max="9984" width="10.81640625" style="204"/>
    <col min="9985" max="9985" width="3.1796875" style="204" customWidth="1"/>
    <col min="9986" max="9986" width="30.81640625" style="204" customWidth="1"/>
    <col min="9987" max="9987" width="13.81640625" style="204" customWidth="1"/>
    <col min="9988" max="9988" width="100.90625" style="204" customWidth="1"/>
    <col min="9989" max="9989" width="10.54296875" style="204" customWidth="1"/>
    <col min="9990" max="10240" width="10.81640625" style="204"/>
    <col min="10241" max="10241" width="3.1796875" style="204" customWidth="1"/>
    <col min="10242" max="10242" width="30.81640625" style="204" customWidth="1"/>
    <col min="10243" max="10243" width="13.81640625" style="204" customWidth="1"/>
    <col min="10244" max="10244" width="100.90625" style="204" customWidth="1"/>
    <col min="10245" max="10245" width="10.54296875" style="204" customWidth="1"/>
    <col min="10246" max="10496" width="10.81640625" style="204"/>
    <col min="10497" max="10497" width="3.1796875" style="204" customWidth="1"/>
    <col min="10498" max="10498" width="30.81640625" style="204" customWidth="1"/>
    <col min="10499" max="10499" width="13.81640625" style="204" customWidth="1"/>
    <col min="10500" max="10500" width="100.90625" style="204" customWidth="1"/>
    <col min="10501" max="10501" width="10.54296875" style="204" customWidth="1"/>
    <col min="10502" max="10752" width="10.81640625" style="204"/>
    <col min="10753" max="10753" width="3.1796875" style="204" customWidth="1"/>
    <col min="10754" max="10754" width="30.81640625" style="204" customWidth="1"/>
    <col min="10755" max="10755" width="13.81640625" style="204" customWidth="1"/>
    <col min="10756" max="10756" width="100.90625" style="204" customWidth="1"/>
    <col min="10757" max="10757" width="10.54296875" style="204" customWidth="1"/>
    <col min="10758" max="11008" width="10.81640625" style="204"/>
    <col min="11009" max="11009" width="3.1796875" style="204" customWidth="1"/>
    <col min="11010" max="11010" width="30.81640625" style="204" customWidth="1"/>
    <col min="11011" max="11011" width="13.81640625" style="204" customWidth="1"/>
    <col min="11012" max="11012" width="100.90625" style="204" customWidth="1"/>
    <col min="11013" max="11013" width="10.54296875" style="204" customWidth="1"/>
    <col min="11014" max="11264" width="10.81640625" style="204"/>
    <col min="11265" max="11265" width="3.1796875" style="204" customWidth="1"/>
    <col min="11266" max="11266" width="30.81640625" style="204" customWidth="1"/>
    <col min="11267" max="11267" width="13.81640625" style="204" customWidth="1"/>
    <col min="11268" max="11268" width="100.90625" style="204" customWidth="1"/>
    <col min="11269" max="11269" width="10.54296875" style="204" customWidth="1"/>
    <col min="11270" max="11520" width="10.81640625" style="204"/>
    <col min="11521" max="11521" width="3.1796875" style="204" customWidth="1"/>
    <col min="11522" max="11522" width="30.81640625" style="204" customWidth="1"/>
    <col min="11523" max="11523" width="13.81640625" style="204" customWidth="1"/>
    <col min="11524" max="11524" width="100.90625" style="204" customWidth="1"/>
    <col min="11525" max="11525" width="10.54296875" style="204" customWidth="1"/>
    <col min="11526" max="11776" width="10.81640625" style="204"/>
    <col min="11777" max="11777" width="3.1796875" style="204" customWidth="1"/>
    <col min="11778" max="11778" width="30.81640625" style="204" customWidth="1"/>
    <col min="11779" max="11779" width="13.81640625" style="204" customWidth="1"/>
    <col min="11780" max="11780" width="100.90625" style="204" customWidth="1"/>
    <col min="11781" max="11781" width="10.54296875" style="204" customWidth="1"/>
    <col min="11782" max="12032" width="10.81640625" style="204"/>
    <col min="12033" max="12033" width="3.1796875" style="204" customWidth="1"/>
    <col min="12034" max="12034" width="30.81640625" style="204" customWidth="1"/>
    <col min="12035" max="12035" width="13.81640625" style="204" customWidth="1"/>
    <col min="12036" max="12036" width="100.90625" style="204" customWidth="1"/>
    <col min="12037" max="12037" width="10.54296875" style="204" customWidth="1"/>
    <col min="12038" max="12288" width="10.81640625" style="204"/>
    <col min="12289" max="12289" width="3.1796875" style="204" customWidth="1"/>
    <col min="12290" max="12290" width="30.81640625" style="204" customWidth="1"/>
    <col min="12291" max="12291" width="13.81640625" style="204" customWidth="1"/>
    <col min="12292" max="12292" width="100.90625" style="204" customWidth="1"/>
    <col min="12293" max="12293" width="10.54296875" style="204" customWidth="1"/>
    <col min="12294" max="12544" width="10.81640625" style="204"/>
    <col min="12545" max="12545" width="3.1796875" style="204" customWidth="1"/>
    <col min="12546" max="12546" width="30.81640625" style="204" customWidth="1"/>
    <col min="12547" max="12547" width="13.81640625" style="204" customWidth="1"/>
    <col min="12548" max="12548" width="100.90625" style="204" customWidth="1"/>
    <col min="12549" max="12549" width="10.54296875" style="204" customWidth="1"/>
    <col min="12550" max="12800" width="10.81640625" style="204"/>
    <col min="12801" max="12801" width="3.1796875" style="204" customWidth="1"/>
    <col min="12802" max="12802" width="30.81640625" style="204" customWidth="1"/>
    <col min="12803" max="12803" width="13.81640625" style="204" customWidth="1"/>
    <col min="12804" max="12804" width="100.90625" style="204" customWidth="1"/>
    <col min="12805" max="12805" width="10.54296875" style="204" customWidth="1"/>
    <col min="12806" max="13056" width="10.81640625" style="204"/>
    <col min="13057" max="13057" width="3.1796875" style="204" customWidth="1"/>
    <col min="13058" max="13058" width="30.81640625" style="204" customWidth="1"/>
    <col min="13059" max="13059" width="13.81640625" style="204" customWidth="1"/>
    <col min="13060" max="13060" width="100.90625" style="204" customWidth="1"/>
    <col min="13061" max="13061" width="10.54296875" style="204" customWidth="1"/>
    <col min="13062" max="13312" width="10.81640625" style="204"/>
    <col min="13313" max="13313" width="3.1796875" style="204" customWidth="1"/>
    <col min="13314" max="13314" width="30.81640625" style="204" customWidth="1"/>
    <col min="13315" max="13315" width="13.81640625" style="204" customWidth="1"/>
    <col min="13316" max="13316" width="100.90625" style="204" customWidth="1"/>
    <col min="13317" max="13317" width="10.54296875" style="204" customWidth="1"/>
    <col min="13318" max="13568" width="10.81640625" style="204"/>
    <col min="13569" max="13569" width="3.1796875" style="204" customWidth="1"/>
    <col min="13570" max="13570" width="30.81640625" style="204" customWidth="1"/>
    <col min="13571" max="13571" width="13.81640625" style="204" customWidth="1"/>
    <col min="13572" max="13572" width="100.90625" style="204" customWidth="1"/>
    <col min="13573" max="13573" width="10.54296875" style="204" customWidth="1"/>
    <col min="13574" max="13824" width="10.81640625" style="204"/>
    <col min="13825" max="13825" width="3.1796875" style="204" customWidth="1"/>
    <col min="13826" max="13826" width="30.81640625" style="204" customWidth="1"/>
    <col min="13827" max="13827" width="13.81640625" style="204" customWidth="1"/>
    <col min="13828" max="13828" width="100.90625" style="204" customWidth="1"/>
    <col min="13829" max="13829" width="10.54296875" style="204" customWidth="1"/>
    <col min="13830" max="14080" width="10.81640625" style="204"/>
    <col min="14081" max="14081" width="3.1796875" style="204" customWidth="1"/>
    <col min="14082" max="14082" width="30.81640625" style="204" customWidth="1"/>
    <col min="14083" max="14083" width="13.81640625" style="204" customWidth="1"/>
    <col min="14084" max="14084" width="100.90625" style="204" customWidth="1"/>
    <col min="14085" max="14085" width="10.54296875" style="204" customWidth="1"/>
    <col min="14086" max="14336" width="10.81640625" style="204"/>
    <col min="14337" max="14337" width="3.1796875" style="204" customWidth="1"/>
    <col min="14338" max="14338" width="30.81640625" style="204" customWidth="1"/>
    <col min="14339" max="14339" width="13.81640625" style="204" customWidth="1"/>
    <col min="14340" max="14340" width="100.90625" style="204" customWidth="1"/>
    <col min="14341" max="14341" width="10.54296875" style="204" customWidth="1"/>
    <col min="14342" max="14592" width="10.81640625" style="204"/>
    <col min="14593" max="14593" width="3.1796875" style="204" customWidth="1"/>
    <col min="14594" max="14594" width="30.81640625" style="204" customWidth="1"/>
    <col min="14595" max="14595" width="13.81640625" style="204" customWidth="1"/>
    <col min="14596" max="14596" width="100.90625" style="204" customWidth="1"/>
    <col min="14597" max="14597" width="10.54296875" style="204" customWidth="1"/>
    <col min="14598" max="14848" width="10.81640625" style="204"/>
    <col min="14849" max="14849" width="3.1796875" style="204" customWidth="1"/>
    <col min="14850" max="14850" width="30.81640625" style="204" customWidth="1"/>
    <col min="14851" max="14851" width="13.81640625" style="204" customWidth="1"/>
    <col min="14852" max="14852" width="100.90625" style="204" customWidth="1"/>
    <col min="14853" max="14853" width="10.54296875" style="204" customWidth="1"/>
    <col min="14854" max="15104" width="10.81640625" style="204"/>
    <col min="15105" max="15105" width="3.1796875" style="204" customWidth="1"/>
    <col min="15106" max="15106" width="30.81640625" style="204" customWidth="1"/>
    <col min="15107" max="15107" width="13.81640625" style="204" customWidth="1"/>
    <col min="15108" max="15108" width="100.90625" style="204" customWidth="1"/>
    <col min="15109" max="15109" width="10.54296875" style="204" customWidth="1"/>
    <col min="15110" max="15360" width="10.81640625" style="204"/>
    <col min="15361" max="15361" width="3.1796875" style="204" customWidth="1"/>
    <col min="15362" max="15362" width="30.81640625" style="204" customWidth="1"/>
    <col min="15363" max="15363" width="13.81640625" style="204" customWidth="1"/>
    <col min="15364" max="15364" width="100.90625" style="204" customWidth="1"/>
    <col min="15365" max="15365" width="10.54296875" style="204" customWidth="1"/>
    <col min="15366" max="15616" width="10.81640625" style="204"/>
    <col min="15617" max="15617" width="3.1796875" style="204" customWidth="1"/>
    <col min="15618" max="15618" width="30.81640625" style="204" customWidth="1"/>
    <col min="15619" max="15619" width="13.81640625" style="204" customWidth="1"/>
    <col min="15620" max="15620" width="100.90625" style="204" customWidth="1"/>
    <col min="15621" max="15621" width="10.54296875" style="204" customWidth="1"/>
    <col min="15622" max="15872" width="10.81640625" style="204"/>
    <col min="15873" max="15873" width="3.1796875" style="204" customWidth="1"/>
    <col min="15874" max="15874" width="30.81640625" style="204" customWidth="1"/>
    <col min="15875" max="15875" width="13.81640625" style="204" customWidth="1"/>
    <col min="15876" max="15876" width="100.90625" style="204" customWidth="1"/>
    <col min="15877" max="15877" width="10.54296875" style="204" customWidth="1"/>
    <col min="15878" max="16128" width="10.81640625" style="204"/>
    <col min="16129" max="16129" width="3.1796875" style="204" customWidth="1"/>
    <col min="16130" max="16130" width="30.81640625" style="204" customWidth="1"/>
    <col min="16131" max="16131" width="13.81640625" style="204" customWidth="1"/>
    <col min="16132" max="16132" width="100.90625" style="204" customWidth="1"/>
    <col min="16133" max="16133" width="10.54296875" style="204" customWidth="1"/>
    <col min="16134" max="16384" width="10.81640625" style="204"/>
  </cols>
  <sheetData>
    <row r="1" spans="1:5" x14ac:dyDescent="0.25">
      <c r="A1" s="371"/>
      <c r="B1" s="371"/>
      <c r="C1" s="371"/>
    </row>
    <row r="2" spans="1:5" x14ac:dyDescent="0.25">
      <c r="A2" s="371"/>
      <c r="B2" s="371"/>
      <c r="C2" s="371"/>
    </row>
    <row r="3" spans="1:5" x14ac:dyDescent="0.25">
      <c r="A3" s="371"/>
      <c r="B3" s="371"/>
      <c r="C3" s="371"/>
    </row>
    <row r="4" spans="1:5" x14ac:dyDescent="0.25">
      <c r="A4" s="371"/>
      <c r="B4" s="371"/>
      <c r="C4" s="371"/>
    </row>
    <row r="5" spans="1:5" ht="54" customHeight="1" x14ac:dyDescent="0.25">
      <c r="A5" s="371"/>
      <c r="B5" s="371"/>
      <c r="C5" s="371"/>
      <c r="D5" s="130"/>
    </row>
    <row r="6" spans="1:5" s="149" customFormat="1" ht="18" customHeight="1" x14ac:dyDescent="0.25">
      <c r="C6" s="150"/>
      <c r="D6" s="151"/>
      <c r="E6" s="152"/>
    </row>
    <row r="7" spans="1:5" s="149" customFormat="1" ht="3" customHeight="1" x14ac:dyDescent="0.25">
      <c r="C7" s="150"/>
      <c r="D7" s="151"/>
      <c r="E7" s="152"/>
    </row>
    <row r="8" spans="1:5" s="157" customFormat="1" ht="15.5" x14ac:dyDescent="0.3">
      <c r="A8" s="153" t="s">
        <v>302</v>
      </c>
      <c r="B8" s="154"/>
      <c r="C8" s="155"/>
      <c r="D8" s="154"/>
      <c r="E8" s="156"/>
    </row>
    <row r="10" spans="1:5" ht="12" customHeight="1" x14ac:dyDescent="0.25">
      <c r="A10" s="204" t="s">
        <v>303</v>
      </c>
    </row>
    <row r="11" spans="1:5" ht="114.5" x14ac:dyDescent="0.25">
      <c r="B11" s="147" t="s">
        <v>304</v>
      </c>
      <c r="C11" s="324">
        <v>1300</v>
      </c>
      <c r="D11" s="147" t="s">
        <v>305</v>
      </c>
    </row>
    <row r="12" spans="1:5" ht="25" x14ac:dyDescent="0.25">
      <c r="B12" s="147" t="s">
        <v>306</v>
      </c>
      <c r="C12" s="325">
        <v>7</v>
      </c>
      <c r="D12" s="147" t="s">
        <v>307</v>
      </c>
    </row>
    <row r="13" spans="1:5" ht="13" x14ac:dyDescent="0.25">
      <c r="B13" s="159" t="s">
        <v>308</v>
      </c>
      <c r="C13" s="158">
        <f>C11/C12</f>
        <v>185.71428571428572</v>
      </c>
      <c r="D13" s="147" t="s">
        <v>309</v>
      </c>
    </row>
    <row r="14" spans="1:5" s="160" customFormat="1" ht="15.5" x14ac:dyDescent="0.35">
      <c r="A14" s="160" t="s">
        <v>310</v>
      </c>
      <c r="B14" s="161"/>
      <c r="C14" s="162"/>
      <c r="D14" s="161"/>
      <c r="E14" s="163"/>
    </row>
    <row r="15" spans="1:5" ht="50" x14ac:dyDescent="0.25">
      <c r="B15" s="204" t="s">
        <v>311</v>
      </c>
      <c r="C15" s="324">
        <v>300</v>
      </c>
      <c r="D15" s="147" t="s">
        <v>312</v>
      </c>
    </row>
    <row r="16" spans="1:5" ht="37.5" x14ac:dyDescent="0.25">
      <c r="B16" s="204" t="s">
        <v>313</v>
      </c>
      <c r="C16" s="164">
        <v>0.7</v>
      </c>
      <c r="D16" s="147" t="s">
        <v>314</v>
      </c>
    </row>
    <row r="17" spans="1:4" ht="25" x14ac:dyDescent="0.25">
      <c r="B17" s="204" t="s">
        <v>315</v>
      </c>
      <c r="C17" s="326">
        <v>1.5</v>
      </c>
      <c r="D17" s="147" t="s">
        <v>316</v>
      </c>
    </row>
    <row r="18" spans="1:4" ht="25" x14ac:dyDescent="0.25">
      <c r="B18" s="165" t="s">
        <v>317</v>
      </c>
      <c r="C18" s="158">
        <f>C15*C16*C17</f>
        <v>315</v>
      </c>
      <c r="D18" s="147" t="s">
        <v>318</v>
      </c>
    </row>
    <row r="19" spans="1:4" ht="13" x14ac:dyDescent="0.25">
      <c r="A19" s="165" t="s">
        <v>319</v>
      </c>
      <c r="B19" s="165"/>
      <c r="C19" s="166">
        <f>C18/C13</f>
        <v>1.6961538461538461</v>
      </c>
      <c r="D19" s="147" t="s">
        <v>320</v>
      </c>
    </row>
    <row r="21" spans="1:4" ht="50" x14ac:dyDescent="0.25">
      <c r="D21" s="147" t="s">
        <v>321</v>
      </c>
    </row>
  </sheetData>
  <sheetProtection sheet="1" selectLockedCells="1"/>
  <mergeCells count="1">
    <mergeCell ref="A1:C5"/>
  </mergeCell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E43811-E59C-4031-A2C8-BB60E8101C30}">
  <dimension ref="A1:E21"/>
  <sheetViews>
    <sheetView workbookViewId="0">
      <selection activeCell="C17" sqref="C17"/>
    </sheetView>
  </sheetViews>
  <sheetFormatPr defaultColWidth="10.81640625" defaultRowHeight="12.5" x14ac:dyDescent="0.25"/>
  <cols>
    <col min="1" max="1" width="3.1796875" style="204" customWidth="1"/>
    <col min="2" max="2" width="30.81640625" style="147" customWidth="1"/>
    <col min="3" max="3" width="13.81640625" style="158" customWidth="1"/>
    <col min="4" max="4" width="100.90625" style="147" customWidth="1"/>
    <col min="5" max="5" width="10.54296875" style="148" customWidth="1"/>
    <col min="6" max="256" width="10.81640625" style="204"/>
    <col min="257" max="257" width="3.1796875" style="204" customWidth="1"/>
    <col min="258" max="258" width="30.81640625" style="204" customWidth="1"/>
    <col min="259" max="259" width="13.81640625" style="204" customWidth="1"/>
    <col min="260" max="260" width="100.90625" style="204" customWidth="1"/>
    <col min="261" max="261" width="10.54296875" style="204" customWidth="1"/>
    <col min="262" max="512" width="10.81640625" style="204"/>
    <col min="513" max="513" width="3.1796875" style="204" customWidth="1"/>
    <col min="514" max="514" width="30.81640625" style="204" customWidth="1"/>
    <col min="515" max="515" width="13.81640625" style="204" customWidth="1"/>
    <col min="516" max="516" width="100.90625" style="204" customWidth="1"/>
    <col min="517" max="517" width="10.54296875" style="204" customWidth="1"/>
    <col min="518" max="768" width="10.81640625" style="204"/>
    <col min="769" max="769" width="3.1796875" style="204" customWidth="1"/>
    <col min="770" max="770" width="30.81640625" style="204" customWidth="1"/>
    <col min="771" max="771" width="13.81640625" style="204" customWidth="1"/>
    <col min="772" max="772" width="100.90625" style="204" customWidth="1"/>
    <col min="773" max="773" width="10.54296875" style="204" customWidth="1"/>
    <col min="774" max="1024" width="10.81640625" style="204"/>
    <col min="1025" max="1025" width="3.1796875" style="204" customWidth="1"/>
    <col min="1026" max="1026" width="30.81640625" style="204" customWidth="1"/>
    <col min="1027" max="1027" width="13.81640625" style="204" customWidth="1"/>
    <col min="1028" max="1028" width="100.90625" style="204" customWidth="1"/>
    <col min="1029" max="1029" width="10.54296875" style="204" customWidth="1"/>
    <col min="1030" max="1280" width="10.81640625" style="204"/>
    <col min="1281" max="1281" width="3.1796875" style="204" customWidth="1"/>
    <col min="1282" max="1282" width="30.81640625" style="204" customWidth="1"/>
    <col min="1283" max="1283" width="13.81640625" style="204" customWidth="1"/>
    <col min="1284" max="1284" width="100.90625" style="204" customWidth="1"/>
    <col min="1285" max="1285" width="10.54296875" style="204" customWidth="1"/>
    <col min="1286" max="1536" width="10.81640625" style="204"/>
    <col min="1537" max="1537" width="3.1796875" style="204" customWidth="1"/>
    <col min="1538" max="1538" width="30.81640625" style="204" customWidth="1"/>
    <col min="1539" max="1539" width="13.81640625" style="204" customWidth="1"/>
    <col min="1540" max="1540" width="100.90625" style="204" customWidth="1"/>
    <col min="1541" max="1541" width="10.54296875" style="204" customWidth="1"/>
    <col min="1542" max="1792" width="10.81640625" style="204"/>
    <col min="1793" max="1793" width="3.1796875" style="204" customWidth="1"/>
    <col min="1794" max="1794" width="30.81640625" style="204" customWidth="1"/>
    <col min="1795" max="1795" width="13.81640625" style="204" customWidth="1"/>
    <col min="1796" max="1796" width="100.90625" style="204" customWidth="1"/>
    <col min="1797" max="1797" width="10.54296875" style="204" customWidth="1"/>
    <col min="1798" max="2048" width="10.81640625" style="204"/>
    <col min="2049" max="2049" width="3.1796875" style="204" customWidth="1"/>
    <col min="2050" max="2050" width="30.81640625" style="204" customWidth="1"/>
    <col min="2051" max="2051" width="13.81640625" style="204" customWidth="1"/>
    <col min="2052" max="2052" width="100.90625" style="204" customWidth="1"/>
    <col min="2053" max="2053" width="10.54296875" style="204" customWidth="1"/>
    <col min="2054" max="2304" width="10.81640625" style="204"/>
    <col min="2305" max="2305" width="3.1796875" style="204" customWidth="1"/>
    <col min="2306" max="2306" width="30.81640625" style="204" customWidth="1"/>
    <col min="2307" max="2307" width="13.81640625" style="204" customWidth="1"/>
    <col min="2308" max="2308" width="100.90625" style="204" customWidth="1"/>
    <col min="2309" max="2309" width="10.54296875" style="204" customWidth="1"/>
    <col min="2310" max="2560" width="10.81640625" style="204"/>
    <col min="2561" max="2561" width="3.1796875" style="204" customWidth="1"/>
    <col min="2562" max="2562" width="30.81640625" style="204" customWidth="1"/>
    <col min="2563" max="2563" width="13.81640625" style="204" customWidth="1"/>
    <col min="2564" max="2564" width="100.90625" style="204" customWidth="1"/>
    <col min="2565" max="2565" width="10.54296875" style="204" customWidth="1"/>
    <col min="2566" max="2816" width="10.81640625" style="204"/>
    <col min="2817" max="2817" width="3.1796875" style="204" customWidth="1"/>
    <col min="2818" max="2818" width="30.81640625" style="204" customWidth="1"/>
    <col min="2819" max="2819" width="13.81640625" style="204" customWidth="1"/>
    <col min="2820" max="2820" width="100.90625" style="204" customWidth="1"/>
    <col min="2821" max="2821" width="10.54296875" style="204" customWidth="1"/>
    <col min="2822" max="3072" width="10.81640625" style="204"/>
    <col min="3073" max="3073" width="3.1796875" style="204" customWidth="1"/>
    <col min="3074" max="3074" width="30.81640625" style="204" customWidth="1"/>
    <col min="3075" max="3075" width="13.81640625" style="204" customWidth="1"/>
    <col min="3076" max="3076" width="100.90625" style="204" customWidth="1"/>
    <col min="3077" max="3077" width="10.54296875" style="204" customWidth="1"/>
    <col min="3078" max="3328" width="10.81640625" style="204"/>
    <col min="3329" max="3329" width="3.1796875" style="204" customWidth="1"/>
    <col min="3330" max="3330" width="30.81640625" style="204" customWidth="1"/>
    <col min="3331" max="3331" width="13.81640625" style="204" customWidth="1"/>
    <col min="3332" max="3332" width="100.90625" style="204" customWidth="1"/>
    <col min="3333" max="3333" width="10.54296875" style="204" customWidth="1"/>
    <col min="3334" max="3584" width="10.81640625" style="204"/>
    <col min="3585" max="3585" width="3.1796875" style="204" customWidth="1"/>
    <col min="3586" max="3586" width="30.81640625" style="204" customWidth="1"/>
    <col min="3587" max="3587" width="13.81640625" style="204" customWidth="1"/>
    <col min="3588" max="3588" width="100.90625" style="204" customWidth="1"/>
    <col min="3589" max="3589" width="10.54296875" style="204" customWidth="1"/>
    <col min="3590" max="3840" width="10.81640625" style="204"/>
    <col min="3841" max="3841" width="3.1796875" style="204" customWidth="1"/>
    <col min="3842" max="3842" width="30.81640625" style="204" customWidth="1"/>
    <col min="3843" max="3843" width="13.81640625" style="204" customWidth="1"/>
    <col min="3844" max="3844" width="100.90625" style="204" customWidth="1"/>
    <col min="3845" max="3845" width="10.54296875" style="204" customWidth="1"/>
    <col min="3846" max="4096" width="10.81640625" style="204"/>
    <col min="4097" max="4097" width="3.1796875" style="204" customWidth="1"/>
    <col min="4098" max="4098" width="30.81640625" style="204" customWidth="1"/>
    <col min="4099" max="4099" width="13.81640625" style="204" customWidth="1"/>
    <col min="4100" max="4100" width="100.90625" style="204" customWidth="1"/>
    <col min="4101" max="4101" width="10.54296875" style="204" customWidth="1"/>
    <col min="4102" max="4352" width="10.81640625" style="204"/>
    <col min="4353" max="4353" width="3.1796875" style="204" customWidth="1"/>
    <col min="4354" max="4354" width="30.81640625" style="204" customWidth="1"/>
    <col min="4355" max="4355" width="13.81640625" style="204" customWidth="1"/>
    <col min="4356" max="4356" width="100.90625" style="204" customWidth="1"/>
    <col min="4357" max="4357" width="10.54296875" style="204" customWidth="1"/>
    <col min="4358" max="4608" width="10.81640625" style="204"/>
    <col min="4609" max="4609" width="3.1796875" style="204" customWidth="1"/>
    <col min="4610" max="4610" width="30.81640625" style="204" customWidth="1"/>
    <col min="4611" max="4611" width="13.81640625" style="204" customWidth="1"/>
    <col min="4612" max="4612" width="100.90625" style="204" customWidth="1"/>
    <col min="4613" max="4613" width="10.54296875" style="204" customWidth="1"/>
    <col min="4614" max="4864" width="10.81640625" style="204"/>
    <col min="4865" max="4865" width="3.1796875" style="204" customWidth="1"/>
    <col min="4866" max="4866" width="30.81640625" style="204" customWidth="1"/>
    <col min="4867" max="4867" width="13.81640625" style="204" customWidth="1"/>
    <col min="4868" max="4868" width="100.90625" style="204" customWidth="1"/>
    <col min="4869" max="4869" width="10.54296875" style="204" customWidth="1"/>
    <col min="4870" max="5120" width="10.81640625" style="204"/>
    <col min="5121" max="5121" width="3.1796875" style="204" customWidth="1"/>
    <col min="5122" max="5122" width="30.81640625" style="204" customWidth="1"/>
    <col min="5123" max="5123" width="13.81640625" style="204" customWidth="1"/>
    <col min="5124" max="5124" width="100.90625" style="204" customWidth="1"/>
    <col min="5125" max="5125" width="10.54296875" style="204" customWidth="1"/>
    <col min="5126" max="5376" width="10.81640625" style="204"/>
    <col min="5377" max="5377" width="3.1796875" style="204" customWidth="1"/>
    <col min="5378" max="5378" width="30.81640625" style="204" customWidth="1"/>
    <col min="5379" max="5379" width="13.81640625" style="204" customWidth="1"/>
    <col min="5380" max="5380" width="100.90625" style="204" customWidth="1"/>
    <col min="5381" max="5381" width="10.54296875" style="204" customWidth="1"/>
    <col min="5382" max="5632" width="10.81640625" style="204"/>
    <col min="5633" max="5633" width="3.1796875" style="204" customWidth="1"/>
    <col min="5634" max="5634" width="30.81640625" style="204" customWidth="1"/>
    <col min="5635" max="5635" width="13.81640625" style="204" customWidth="1"/>
    <col min="5636" max="5636" width="100.90625" style="204" customWidth="1"/>
    <col min="5637" max="5637" width="10.54296875" style="204" customWidth="1"/>
    <col min="5638" max="5888" width="10.81640625" style="204"/>
    <col min="5889" max="5889" width="3.1796875" style="204" customWidth="1"/>
    <col min="5890" max="5890" width="30.81640625" style="204" customWidth="1"/>
    <col min="5891" max="5891" width="13.81640625" style="204" customWidth="1"/>
    <col min="5892" max="5892" width="100.90625" style="204" customWidth="1"/>
    <col min="5893" max="5893" width="10.54296875" style="204" customWidth="1"/>
    <col min="5894" max="6144" width="10.81640625" style="204"/>
    <col min="6145" max="6145" width="3.1796875" style="204" customWidth="1"/>
    <col min="6146" max="6146" width="30.81640625" style="204" customWidth="1"/>
    <col min="6147" max="6147" width="13.81640625" style="204" customWidth="1"/>
    <col min="6148" max="6148" width="100.90625" style="204" customWidth="1"/>
    <col min="6149" max="6149" width="10.54296875" style="204" customWidth="1"/>
    <col min="6150" max="6400" width="10.81640625" style="204"/>
    <col min="6401" max="6401" width="3.1796875" style="204" customWidth="1"/>
    <col min="6402" max="6402" width="30.81640625" style="204" customWidth="1"/>
    <col min="6403" max="6403" width="13.81640625" style="204" customWidth="1"/>
    <col min="6404" max="6404" width="100.90625" style="204" customWidth="1"/>
    <col min="6405" max="6405" width="10.54296875" style="204" customWidth="1"/>
    <col min="6406" max="6656" width="10.81640625" style="204"/>
    <col min="6657" max="6657" width="3.1796875" style="204" customWidth="1"/>
    <col min="6658" max="6658" width="30.81640625" style="204" customWidth="1"/>
    <col min="6659" max="6659" width="13.81640625" style="204" customWidth="1"/>
    <col min="6660" max="6660" width="100.90625" style="204" customWidth="1"/>
    <col min="6661" max="6661" width="10.54296875" style="204" customWidth="1"/>
    <col min="6662" max="6912" width="10.81640625" style="204"/>
    <col min="6913" max="6913" width="3.1796875" style="204" customWidth="1"/>
    <col min="6914" max="6914" width="30.81640625" style="204" customWidth="1"/>
    <col min="6915" max="6915" width="13.81640625" style="204" customWidth="1"/>
    <col min="6916" max="6916" width="100.90625" style="204" customWidth="1"/>
    <col min="6917" max="6917" width="10.54296875" style="204" customWidth="1"/>
    <col min="6918" max="7168" width="10.81640625" style="204"/>
    <col min="7169" max="7169" width="3.1796875" style="204" customWidth="1"/>
    <col min="7170" max="7170" width="30.81640625" style="204" customWidth="1"/>
    <col min="7171" max="7171" width="13.81640625" style="204" customWidth="1"/>
    <col min="7172" max="7172" width="100.90625" style="204" customWidth="1"/>
    <col min="7173" max="7173" width="10.54296875" style="204" customWidth="1"/>
    <col min="7174" max="7424" width="10.81640625" style="204"/>
    <col min="7425" max="7425" width="3.1796875" style="204" customWidth="1"/>
    <col min="7426" max="7426" width="30.81640625" style="204" customWidth="1"/>
    <col min="7427" max="7427" width="13.81640625" style="204" customWidth="1"/>
    <col min="7428" max="7428" width="100.90625" style="204" customWidth="1"/>
    <col min="7429" max="7429" width="10.54296875" style="204" customWidth="1"/>
    <col min="7430" max="7680" width="10.81640625" style="204"/>
    <col min="7681" max="7681" width="3.1796875" style="204" customWidth="1"/>
    <col min="7682" max="7682" width="30.81640625" style="204" customWidth="1"/>
    <col min="7683" max="7683" width="13.81640625" style="204" customWidth="1"/>
    <col min="7684" max="7684" width="100.90625" style="204" customWidth="1"/>
    <col min="7685" max="7685" width="10.54296875" style="204" customWidth="1"/>
    <col min="7686" max="7936" width="10.81640625" style="204"/>
    <col min="7937" max="7937" width="3.1796875" style="204" customWidth="1"/>
    <col min="7938" max="7938" width="30.81640625" style="204" customWidth="1"/>
    <col min="7939" max="7939" width="13.81640625" style="204" customWidth="1"/>
    <col min="7940" max="7940" width="100.90625" style="204" customWidth="1"/>
    <col min="7941" max="7941" width="10.54296875" style="204" customWidth="1"/>
    <col min="7942" max="8192" width="10.81640625" style="204"/>
    <col min="8193" max="8193" width="3.1796875" style="204" customWidth="1"/>
    <col min="8194" max="8194" width="30.81640625" style="204" customWidth="1"/>
    <col min="8195" max="8195" width="13.81640625" style="204" customWidth="1"/>
    <col min="8196" max="8196" width="100.90625" style="204" customWidth="1"/>
    <col min="8197" max="8197" width="10.54296875" style="204" customWidth="1"/>
    <col min="8198" max="8448" width="10.81640625" style="204"/>
    <col min="8449" max="8449" width="3.1796875" style="204" customWidth="1"/>
    <col min="8450" max="8450" width="30.81640625" style="204" customWidth="1"/>
    <col min="8451" max="8451" width="13.81640625" style="204" customWidth="1"/>
    <col min="8452" max="8452" width="100.90625" style="204" customWidth="1"/>
    <col min="8453" max="8453" width="10.54296875" style="204" customWidth="1"/>
    <col min="8454" max="8704" width="10.81640625" style="204"/>
    <col min="8705" max="8705" width="3.1796875" style="204" customWidth="1"/>
    <col min="8706" max="8706" width="30.81640625" style="204" customWidth="1"/>
    <col min="8707" max="8707" width="13.81640625" style="204" customWidth="1"/>
    <col min="8708" max="8708" width="100.90625" style="204" customWidth="1"/>
    <col min="8709" max="8709" width="10.54296875" style="204" customWidth="1"/>
    <col min="8710" max="8960" width="10.81640625" style="204"/>
    <col min="8961" max="8961" width="3.1796875" style="204" customWidth="1"/>
    <col min="8962" max="8962" width="30.81640625" style="204" customWidth="1"/>
    <col min="8963" max="8963" width="13.81640625" style="204" customWidth="1"/>
    <col min="8964" max="8964" width="100.90625" style="204" customWidth="1"/>
    <col min="8965" max="8965" width="10.54296875" style="204" customWidth="1"/>
    <col min="8966" max="9216" width="10.81640625" style="204"/>
    <col min="9217" max="9217" width="3.1796875" style="204" customWidth="1"/>
    <col min="9218" max="9218" width="30.81640625" style="204" customWidth="1"/>
    <col min="9219" max="9219" width="13.81640625" style="204" customWidth="1"/>
    <col min="9220" max="9220" width="100.90625" style="204" customWidth="1"/>
    <col min="9221" max="9221" width="10.54296875" style="204" customWidth="1"/>
    <col min="9222" max="9472" width="10.81640625" style="204"/>
    <col min="9473" max="9473" width="3.1796875" style="204" customWidth="1"/>
    <col min="9474" max="9474" width="30.81640625" style="204" customWidth="1"/>
    <col min="9475" max="9475" width="13.81640625" style="204" customWidth="1"/>
    <col min="9476" max="9476" width="100.90625" style="204" customWidth="1"/>
    <col min="9477" max="9477" width="10.54296875" style="204" customWidth="1"/>
    <col min="9478" max="9728" width="10.81640625" style="204"/>
    <col min="9729" max="9729" width="3.1796875" style="204" customWidth="1"/>
    <col min="9730" max="9730" width="30.81640625" style="204" customWidth="1"/>
    <col min="9731" max="9731" width="13.81640625" style="204" customWidth="1"/>
    <col min="9732" max="9732" width="100.90625" style="204" customWidth="1"/>
    <col min="9733" max="9733" width="10.54296875" style="204" customWidth="1"/>
    <col min="9734" max="9984" width="10.81640625" style="204"/>
    <col min="9985" max="9985" width="3.1796875" style="204" customWidth="1"/>
    <col min="9986" max="9986" width="30.81640625" style="204" customWidth="1"/>
    <col min="9987" max="9987" width="13.81640625" style="204" customWidth="1"/>
    <col min="9988" max="9988" width="100.90625" style="204" customWidth="1"/>
    <col min="9989" max="9989" width="10.54296875" style="204" customWidth="1"/>
    <col min="9990" max="10240" width="10.81640625" style="204"/>
    <col min="10241" max="10241" width="3.1796875" style="204" customWidth="1"/>
    <col min="10242" max="10242" width="30.81640625" style="204" customWidth="1"/>
    <col min="10243" max="10243" width="13.81640625" style="204" customWidth="1"/>
    <col min="10244" max="10244" width="100.90625" style="204" customWidth="1"/>
    <col min="10245" max="10245" width="10.54296875" style="204" customWidth="1"/>
    <col min="10246" max="10496" width="10.81640625" style="204"/>
    <col min="10497" max="10497" width="3.1796875" style="204" customWidth="1"/>
    <col min="10498" max="10498" width="30.81640625" style="204" customWidth="1"/>
    <col min="10499" max="10499" width="13.81640625" style="204" customWidth="1"/>
    <col min="10500" max="10500" width="100.90625" style="204" customWidth="1"/>
    <col min="10501" max="10501" width="10.54296875" style="204" customWidth="1"/>
    <col min="10502" max="10752" width="10.81640625" style="204"/>
    <col min="10753" max="10753" width="3.1796875" style="204" customWidth="1"/>
    <col min="10754" max="10754" width="30.81640625" style="204" customWidth="1"/>
    <col min="10755" max="10755" width="13.81640625" style="204" customWidth="1"/>
    <col min="10756" max="10756" width="100.90625" style="204" customWidth="1"/>
    <col min="10757" max="10757" width="10.54296875" style="204" customWidth="1"/>
    <col min="10758" max="11008" width="10.81640625" style="204"/>
    <col min="11009" max="11009" width="3.1796875" style="204" customWidth="1"/>
    <col min="11010" max="11010" width="30.81640625" style="204" customWidth="1"/>
    <col min="11011" max="11011" width="13.81640625" style="204" customWidth="1"/>
    <col min="11012" max="11012" width="100.90625" style="204" customWidth="1"/>
    <col min="11013" max="11013" width="10.54296875" style="204" customWidth="1"/>
    <col min="11014" max="11264" width="10.81640625" style="204"/>
    <col min="11265" max="11265" width="3.1796875" style="204" customWidth="1"/>
    <col min="11266" max="11266" width="30.81640625" style="204" customWidth="1"/>
    <col min="11267" max="11267" width="13.81640625" style="204" customWidth="1"/>
    <col min="11268" max="11268" width="100.90625" style="204" customWidth="1"/>
    <col min="11269" max="11269" width="10.54296875" style="204" customWidth="1"/>
    <col min="11270" max="11520" width="10.81640625" style="204"/>
    <col min="11521" max="11521" width="3.1796875" style="204" customWidth="1"/>
    <col min="11522" max="11522" width="30.81640625" style="204" customWidth="1"/>
    <col min="11523" max="11523" width="13.81640625" style="204" customWidth="1"/>
    <col min="11524" max="11524" width="100.90625" style="204" customWidth="1"/>
    <col min="11525" max="11525" width="10.54296875" style="204" customWidth="1"/>
    <col min="11526" max="11776" width="10.81640625" style="204"/>
    <col min="11777" max="11777" width="3.1796875" style="204" customWidth="1"/>
    <col min="11778" max="11778" width="30.81640625" style="204" customWidth="1"/>
    <col min="11779" max="11779" width="13.81640625" style="204" customWidth="1"/>
    <col min="11780" max="11780" width="100.90625" style="204" customWidth="1"/>
    <col min="11781" max="11781" width="10.54296875" style="204" customWidth="1"/>
    <col min="11782" max="12032" width="10.81640625" style="204"/>
    <col min="12033" max="12033" width="3.1796875" style="204" customWidth="1"/>
    <col min="12034" max="12034" width="30.81640625" style="204" customWidth="1"/>
    <col min="12035" max="12035" width="13.81640625" style="204" customWidth="1"/>
    <col min="12036" max="12036" width="100.90625" style="204" customWidth="1"/>
    <col min="12037" max="12037" width="10.54296875" style="204" customWidth="1"/>
    <col min="12038" max="12288" width="10.81640625" style="204"/>
    <col min="12289" max="12289" width="3.1796875" style="204" customWidth="1"/>
    <col min="12290" max="12290" width="30.81640625" style="204" customWidth="1"/>
    <col min="12291" max="12291" width="13.81640625" style="204" customWidth="1"/>
    <col min="12292" max="12292" width="100.90625" style="204" customWidth="1"/>
    <col min="12293" max="12293" width="10.54296875" style="204" customWidth="1"/>
    <col min="12294" max="12544" width="10.81640625" style="204"/>
    <col min="12545" max="12545" width="3.1796875" style="204" customWidth="1"/>
    <col min="12546" max="12546" width="30.81640625" style="204" customWidth="1"/>
    <col min="12547" max="12547" width="13.81640625" style="204" customWidth="1"/>
    <col min="12548" max="12548" width="100.90625" style="204" customWidth="1"/>
    <col min="12549" max="12549" width="10.54296875" style="204" customWidth="1"/>
    <col min="12550" max="12800" width="10.81640625" style="204"/>
    <col min="12801" max="12801" width="3.1796875" style="204" customWidth="1"/>
    <col min="12802" max="12802" width="30.81640625" style="204" customWidth="1"/>
    <col min="12803" max="12803" width="13.81640625" style="204" customWidth="1"/>
    <col min="12804" max="12804" width="100.90625" style="204" customWidth="1"/>
    <col min="12805" max="12805" width="10.54296875" style="204" customWidth="1"/>
    <col min="12806" max="13056" width="10.81640625" style="204"/>
    <col min="13057" max="13057" width="3.1796875" style="204" customWidth="1"/>
    <col min="13058" max="13058" width="30.81640625" style="204" customWidth="1"/>
    <col min="13059" max="13059" width="13.81640625" style="204" customWidth="1"/>
    <col min="13060" max="13060" width="100.90625" style="204" customWidth="1"/>
    <col min="13061" max="13061" width="10.54296875" style="204" customWidth="1"/>
    <col min="13062" max="13312" width="10.81640625" style="204"/>
    <col min="13313" max="13313" width="3.1796875" style="204" customWidth="1"/>
    <col min="13314" max="13314" width="30.81640625" style="204" customWidth="1"/>
    <col min="13315" max="13315" width="13.81640625" style="204" customWidth="1"/>
    <col min="13316" max="13316" width="100.90625" style="204" customWidth="1"/>
    <col min="13317" max="13317" width="10.54296875" style="204" customWidth="1"/>
    <col min="13318" max="13568" width="10.81640625" style="204"/>
    <col min="13569" max="13569" width="3.1796875" style="204" customWidth="1"/>
    <col min="13570" max="13570" width="30.81640625" style="204" customWidth="1"/>
    <col min="13571" max="13571" width="13.81640625" style="204" customWidth="1"/>
    <col min="13572" max="13572" width="100.90625" style="204" customWidth="1"/>
    <col min="13573" max="13573" width="10.54296875" style="204" customWidth="1"/>
    <col min="13574" max="13824" width="10.81640625" style="204"/>
    <col min="13825" max="13825" width="3.1796875" style="204" customWidth="1"/>
    <col min="13826" max="13826" width="30.81640625" style="204" customWidth="1"/>
    <col min="13827" max="13827" width="13.81640625" style="204" customWidth="1"/>
    <col min="13828" max="13828" width="100.90625" style="204" customWidth="1"/>
    <col min="13829" max="13829" width="10.54296875" style="204" customWidth="1"/>
    <col min="13830" max="14080" width="10.81640625" style="204"/>
    <col min="14081" max="14081" width="3.1796875" style="204" customWidth="1"/>
    <col min="14082" max="14082" width="30.81640625" style="204" customWidth="1"/>
    <col min="14083" max="14083" width="13.81640625" style="204" customWidth="1"/>
    <col min="14084" max="14084" width="100.90625" style="204" customWidth="1"/>
    <col min="14085" max="14085" width="10.54296875" style="204" customWidth="1"/>
    <col min="14086" max="14336" width="10.81640625" style="204"/>
    <col min="14337" max="14337" width="3.1796875" style="204" customWidth="1"/>
    <col min="14338" max="14338" width="30.81640625" style="204" customWidth="1"/>
    <col min="14339" max="14339" width="13.81640625" style="204" customWidth="1"/>
    <col min="14340" max="14340" width="100.90625" style="204" customWidth="1"/>
    <col min="14341" max="14341" width="10.54296875" style="204" customWidth="1"/>
    <col min="14342" max="14592" width="10.81640625" style="204"/>
    <col min="14593" max="14593" width="3.1796875" style="204" customWidth="1"/>
    <col min="14594" max="14594" width="30.81640625" style="204" customWidth="1"/>
    <col min="14595" max="14595" width="13.81640625" style="204" customWidth="1"/>
    <col min="14596" max="14596" width="100.90625" style="204" customWidth="1"/>
    <col min="14597" max="14597" width="10.54296875" style="204" customWidth="1"/>
    <col min="14598" max="14848" width="10.81640625" style="204"/>
    <col min="14849" max="14849" width="3.1796875" style="204" customWidth="1"/>
    <col min="14850" max="14850" width="30.81640625" style="204" customWidth="1"/>
    <col min="14851" max="14851" width="13.81640625" style="204" customWidth="1"/>
    <col min="14852" max="14852" width="100.90625" style="204" customWidth="1"/>
    <col min="14853" max="14853" width="10.54296875" style="204" customWidth="1"/>
    <col min="14854" max="15104" width="10.81640625" style="204"/>
    <col min="15105" max="15105" width="3.1796875" style="204" customWidth="1"/>
    <col min="15106" max="15106" width="30.81640625" style="204" customWidth="1"/>
    <col min="15107" max="15107" width="13.81640625" style="204" customWidth="1"/>
    <col min="15108" max="15108" width="100.90625" style="204" customWidth="1"/>
    <col min="15109" max="15109" width="10.54296875" style="204" customWidth="1"/>
    <col min="15110" max="15360" width="10.81640625" style="204"/>
    <col min="15361" max="15361" width="3.1796875" style="204" customWidth="1"/>
    <col min="15362" max="15362" width="30.81640625" style="204" customWidth="1"/>
    <col min="15363" max="15363" width="13.81640625" style="204" customWidth="1"/>
    <col min="15364" max="15364" width="100.90625" style="204" customWidth="1"/>
    <col min="15365" max="15365" width="10.54296875" style="204" customWidth="1"/>
    <col min="15366" max="15616" width="10.81640625" style="204"/>
    <col min="15617" max="15617" width="3.1796875" style="204" customWidth="1"/>
    <col min="15618" max="15618" width="30.81640625" style="204" customWidth="1"/>
    <col min="15619" max="15619" width="13.81640625" style="204" customWidth="1"/>
    <col min="15620" max="15620" width="100.90625" style="204" customWidth="1"/>
    <col min="15621" max="15621" width="10.54296875" style="204" customWidth="1"/>
    <col min="15622" max="15872" width="10.81640625" style="204"/>
    <col min="15873" max="15873" width="3.1796875" style="204" customWidth="1"/>
    <col min="15874" max="15874" width="30.81640625" style="204" customWidth="1"/>
    <col min="15875" max="15875" width="13.81640625" style="204" customWidth="1"/>
    <col min="15876" max="15876" width="100.90625" style="204" customWidth="1"/>
    <col min="15877" max="15877" width="10.54296875" style="204" customWidth="1"/>
    <col min="15878" max="16128" width="10.81640625" style="204"/>
    <col min="16129" max="16129" width="3.1796875" style="204" customWidth="1"/>
    <col min="16130" max="16130" width="30.81640625" style="204" customWidth="1"/>
    <col min="16131" max="16131" width="13.81640625" style="204" customWidth="1"/>
    <col min="16132" max="16132" width="100.90625" style="204" customWidth="1"/>
    <col min="16133" max="16133" width="10.54296875" style="204" customWidth="1"/>
    <col min="16134" max="16384" width="10.81640625" style="204"/>
  </cols>
  <sheetData>
    <row r="1" spans="1:5" x14ac:dyDescent="0.25">
      <c r="A1" s="371"/>
      <c r="B1" s="371"/>
      <c r="C1" s="371"/>
    </row>
    <row r="2" spans="1:5" x14ac:dyDescent="0.25">
      <c r="A2" s="371"/>
      <c r="B2" s="371"/>
      <c r="C2" s="371"/>
    </row>
    <row r="3" spans="1:5" x14ac:dyDescent="0.25">
      <c r="A3" s="371"/>
      <c r="B3" s="371"/>
      <c r="C3" s="371"/>
    </row>
    <row r="4" spans="1:5" x14ac:dyDescent="0.25">
      <c r="A4" s="371"/>
      <c r="B4" s="371"/>
      <c r="C4" s="371"/>
    </row>
    <row r="5" spans="1:5" ht="54" customHeight="1" x14ac:dyDescent="0.25">
      <c r="A5" s="371"/>
      <c r="B5" s="371"/>
      <c r="C5" s="371"/>
      <c r="D5" s="130"/>
    </row>
    <row r="6" spans="1:5" s="149" customFormat="1" ht="18" customHeight="1" x14ac:dyDescent="0.25">
      <c r="C6" s="150"/>
      <c r="D6" s="151"/>
      <c r="E6" s="152"/>
    </row>
    <row r="7" spans="1:5" s="149" customFormat="1" ht="3" customHeight="1" x14ac:dyDescent="0.25">
      <c r="C7" s="150"/>
      <c r="D7" s="151"/>
      <c r="E7" s="152"/>
    </row>
    <row r="8" spans="1:5" s="157" customFormat="1" ht="15.5" x14ac:dyDescent="0.3">
      <c r="A8" s="153" t="s">
        <v>302</v>
      </c>
      <c r="B8" s="154"/>
      <c r="C8" s="155"/>
      <c r="D8" s="154"/>
      <c r="E8" s="156"/>
    </row>
    <row r="10" spans="1:5" ht="12" customHeight="1" x14ac:dyDescent="0.25">
      <c r="A10" s="204" t="s">
        <v>303</v>
      </c>
    </row>
    <row r="11" spans="1:5" ht="114.5" x14ac:dyDescent="0.25">
      <c r="B11" s="147" t="s">
        <v>304</v>
      </c>
      <c r="C11" s="324">
        <v>1300</v>
      </c>
      <c r="D11" s="147" t="s">
        <v>305</v>
      </c>
    </row>
    <row r="12" spans="1:5" ht="25" x14ac:dyDescent="0.25">
      <c r="B12" s="147" t="s">
        <v>306</v>
      </c>
      <c r="C12" s="325">
        <v>7</v>
      </c>
      <c r="D12" s="147" t="s">
        <v>307</v>
      </c>
    </row>
    <row r="13" spans="1:5" ht="13" x14ac:dyDescent="0.25">
      <c r="B13" s="159" t="s">
        <v>308</v>
      </c>
      <c r="C13" s="158">
        <f>C11/C12</f>
        <v>185.71428571428572</v>
      </c>
      <c r="D13" s="147" t="s">
        <v>309</v>
      </c>
    </row>
    <row r="14" spans="1:5" s="160" customFormat="1" ht="15.5" x14ac:dyDescent="0.35">
      <c r="A14" s="160" t="s">
        <v>310</v>
      </c>
      <c r="B14" s="161"/>
      <c r="C14" s="162"/>
      <c r="D14" s="161"/>
      <c r="E14" s="163"/>
    </row>
    <row r="15" spans="1:5" ht="50" x14ac:dyDescent="0.25">
      <c r="B15" s="204" t="s">
        <v>311</v>
      </c>
      <c r="C15" s="324">
        <v>300</v>
      </c>
      <c r="D15" s="147" t="s">
        <v>312</v>
      </c>
    </row>
    <row r="16" spans="1:5" ht="37.5" x14ac:dyDescent="0.25">
      <c r="B16" s="204" t="s">
        <v>313</v>
      </c>
      <c r="C16" s="164">
        <v>0.7</v>
      </c>
      <c r="D16" s="147" t="s">
        <v>314</v>
      </c>
    </row>
    <row r="17" spans="1:4" ht="25" x14ac:dyDescent="0.25">
      <c r="B17" s="204" t="s">
        <v>315</v>
      </c>
      <c r="C17" s="326">
        <v>1.5</v>
      </c>
      <c r="D17" s="147" t="s">
        <v>316</v>
      </c>
    </row>
    <row r="18" spans="1:4" ht="25" x14ac:dyDescent="0.25">
      <c r="B18" s="165" t="s">
        <v>317</v>
      </c>
      <c r="C18" s="158">
        <f>C15*C16*C17</f>
        <v>315</v>
      </c>
      <c r="D18" s="147" t="s">
        <v>318</v>
      </c>
    </row>
    <row r="19" spans="1:4" ht="13" x14ac:dyDescent="0.25">
      <c r="A19" s="165" t="s">
        <v>319</v>
      </c>
      <c r="B19" s="165"/>
      <c r="C19" s="166">
        <f>C18/C13</f>
        <v>1.6961538461538461</v>
      </c>
      <c r="D19" s="147" t="s">
        <v>320</v>
      </c>
    </row>
    <row r="21" spans="1:4" ht="50" x14ac:dyDescent="0.25">
      <c r="D21" s="147" t="s">
        <v>321</v>
      </c>
    </row>
  </sheetData>
  <sheetProtection sheet="1" selectLockedCells="1"/>
  <mergeCells count="1">
    <mergeCell ref="A1:C5"/>
  </mergeCell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CCA327-B6AA-4962-BA09-AC0E54D7E8A6}">
  <dimension ref="A1:G37"/>
  <sheetViews>
    <sheetView topLeftCell="A16" workbookViewId="0">
      <selection activeCell="E22" sqref="E22"/>
    </sheetView>
  </sheetViews>
  <sheetFormatPr defaultRowHeight="15.5" x14ac:dyDescent="0.35"/>
  <cols>
    <col min="1" max="3" width="8.7265625" style="205"/>
    <col min="4" max="4" width="20.453125" style="167" bestFit="1" customWidth="1"/>
    <col min="5" max="5" width="18.08984375" style="167" customWidth="1"/>
    <col min="6" max="6" width="16.453125" style="167" bestFit="1" customWidth="1"/>
    <col min="7" max="7" width="35" style="168" customWidth="1"/>
    <col min="8" max="16384" width="8.7265625" style="205"/>
  </cols>
  <sheetData>
    <row r="1" spans="1:6" x14ac:dyDescent="0.35">
      <c r="A1" s="372"/>
      <c r="B1" s="372"/>
      <c r="C1" s="372"/>
      <c r="D1" s="372"/>
    </row>
    <row r="2" spans="1:6" x14ac:dyDescent="0.35">
      <c r="A2" s="372"/>
      <c r="B2" s="372"/>
      <c r="C2" s="372"/>
      <c r="D2" s="372"/>
    </row>
    <row r="3" spans="1:6" x14ac:dyDescent="0.35">
      <c r="A3" s="372"/>
      <c r="B3" s="372"/>
      <c r="C3" s="372"/>
      <c r="D3" s="372"/>
    </row>
    <row r="4" spans="1:6" x14ac:dyDescent="0.35">
      <c r="A4" s="372"/>
      <c r="B4" s="372"/>
      <c r="C4" s="372"/>
      <c r="D4" s="372"/>
    </row>
    <row r="14" spans="1:6" x14ac:dyDescent="0.35">
      <c r="D14" s="330" t="s">
        <v>322</v>
      </c>
      <c r="F14" s="327">
        <v>0.12</v>
      </c>
    </row>
    <row r="15" spans="1:6" x14ac:dyDescent="0.35">
      <c r="D15" s="330" t="s">
        <v>323</v>
      </c>
      <c r="F15" s="328">
        <v>3</v>
      </c>
    </row>
    <row r="16" spans="1:6" x14ac:dyDescent="0.35">
      <c r="D16" s="330" t="s">
        <v>227</v>
      </c>
      <c r="F16" s="329">
        <v>8000</v>
      </c>
    </row>
    <row r="17" spans="4:7" x14ac:dyDescent="0.35">
      <c r="D17" s="330" t="s">
        <v>324</v>
      </c>
      <c r="F17" s="329">
        <v>5000</v>
      </c>
    </row>
    <row r="18" spans="4:7" x14ac:dyDescent="0.35">
      <c r="F18" s="169"/>
    </row>
    <row r="20" spans="4:7" x14ac:dyDescent="0.35">
      <c r="D20" s="170" t="s">
        <v>325</v>
      </c>
      <c r="E20" s="171" t="s">
        <v>326</v>
      </c>
      <c r="F20" s="171" t="s">
        <v>327</v>
      </c>
      <c r="G20" s="205"/>
    </row>
    <row r="21" spans="4:7" x14ac:dyDescent="0.35">
      <c r="D21" s="172" t="s">
        <v>328</v>
      </c>
      <c r="E21" s="173" t="s">
        <v>329</v>
      </c>
      <c r="F21" s="173" t="s">
        <v>329</v>
      </c>
      <c r="G21" s="205"/>
    </row>
    <row r="22" spans="4:7" x14ac:dyDescent="0.35">
      <c r="D22" s="174">
        <v>1</v>
      </c>
      <c r="E22" s="331">
        <v>12000</v>
      </c>
      <c r="F22" s="175">
        <f t="shared" ref="F22:F31" si="0">E22/(1+$F$14)^D22</f>
        <v>10714.285714285714</v>
      </c>
      <c r="G22" s="205"/>
    </row>
    <row r="23" spans="4:7" x14ac:dyDescent="0.35">
      <c r="D23" s="176">
        <v>2</v>
      </c>
      <c r="E23" s="332">
        <v>22100</v>
      </c>
      <c r="F23" s="175">
        <f t="shared" si="0"/>
        <v>17617.984693877548</v>
      </c>
      <c r="G23" s="205"/>
    </row>
    <row r="24" spans="4:7" x14ac:dyDescent="0.35">
      <c r="D24" s="174">
        <v>3</v>
      </c>
      <c r="E24" s="332">
        <v>28000</v>
      </c>
      <c r="F24" s="175">
        <f>E24/(1+$F$14)^D24</f>
        <v>19929.846938775503</v>
      </c>
      <c r="G24" s="205"/>
    </row>
    <row r="25" spans="4:7" x14ac:dyDescent="0.35">
      <c r="D25" s="176">
        <v>4</v>
      </c>
      <c r="E25" s="332">
        <v>31000</v>
      </c>
      <c r="F25" s="175">
        <f t="shared" si="0"/>
        <v>19701.060430549765</v>
      </c>
      <c r="G25" s="205"/>
    </row>
    <row r="26" spans="4:7" x14ac:dyDescent="0.35">
      <c r="D26" s="174">
        <v>5</v>
      </c>
      <c r="E26" s="332">
        <v>0</v>
      </c>
      <c r="F26" s="175">
        <f t="shared" si="0"/>
        <v>0</v>
      </c>
      <c r="G26" s="205"/>
    </row>
    <row r="27" spans="4:7" x14ac:dyDescent="0.35">
      <c r="D27" s="176">
        <v>6</v>
      </c>
      <c r="E27" s="332">
        <v>0</v>
      </c>
      <c r="F27" s="175">
        <f t="shared" si="0"/>
        <v>0</v>
      </c>
      <c r="G27" s="205"/>
    </row>
    <row r="28" spans="4:7" x14ac:dyDescent="0.35">
      <c r="D28" s="174">
        <v>7</v>
      </c>
      <c r="E28" s="332">
        <f>E27*((1+$B$30*((1-$B$31)^(D28-1))))</f>
        <v>0</v>
      </c>
      <c r="F28" s="175">
        <f t="shared" si="0"/>
        <v>0</v>
      </c>
      <c r="G28" s="205"/>
    </row>
    <row r="29" spans="4:7" x14ac:dyDescent="0.35">
      <c r="D29" s="176">
        <v>8</v>
      </c>
      <c r="E29" s="332">
        <f>E28*((1+$B$30*((1-$B$31)^(D29-1))))</f>
        <v>0</v>
      </c>
      <c r="F29" s="175">
        <f t="shared" si="0"/>
        <v>0</v>
      </c>
      <c r="G29" s="205"/>
    </row>
    <row r="30" spans="4:7" x14ac:dyDescent="0.35">
      <c r="D30" s="174">
        <v>9</v>
      </c>
      <c r="E30" s="332">
        <f>E29*((1+$B$30*((1-$B$31)^(D30-1))))</f>
        <v>0</v>
      </c>
      <c r="F30" s="175">
        <f t="shared" si="0"/>
        <v>0</v>
      </c>
      <c r="G30" s="205"/>
    </row>
    <row r="31" spans="4:7" x14ac:dyDescent="0.35">
      <c r="D31" s="176">
        <v>10</v>
      </c>
      <c r="E31" s="332">
        <f>E30*((1+$B$30*((1-$B$31)^(D31-1))))</f>
        <v>0</v>
      </c>
      <c r="F31" s="175">
        <f t="shared" si="0"/>
        <v>0</v>
      </c>
      <c r="G31" s="205"/>
    </row>
    <row r="32" spans="4:7" x14ac:dyDescent="0.35">
      <c r="D32" s="177"/>
      <c r="E32" s="178"/>
      <c r="F32" s="178"/>
      <c r="G32" s="179"/>
    </row>
    <row r="33" spans="4:7" ht="45.5" x14ac:dyDescent="0.35">
      <c r="D33" s="177"/>
      <c r="E33" s="178"/>
      <c r="F33" s="180" t="s">
        <v>330</v>
      </c>
      <c r="G33" s="181">
        <f>SUM(F22:F31)</f>
        <v>67963.177777488527</v>
      </c>
    </row>
    <row r="34" spans="4:7" ht="30.5" x14ac:dyDescent="0.35">
      <c r="D34" s="177"/>
      <c r="E34" s="178"/>
      <c r="F34" s="182" t="s">
        <v>331</v>
      </c>
      <c r="G34" s="183">
        <f>G33*F15</f>
        <v>203889.53333246557</v>
      </c>
    </row>
    <row r="35" spans="4:7" x14ac:dyDescent="0.35">
      <c r="D35" s="177"/>
      <c r="E35" s="178"/>
      <c r="F35" s="184" t="s">
        <v>227</v>
      </c>
      <c r="G35" s="185">
        <f>F16</f>
        <v>8000</v>
      </c>
    </row>
    <row r="36" spans="4:7" x14ac:dyDescent="0.35">
      <c r="D36" s="177"/>
      <c r="E36" s="186"/>
      <c r="F36" s="187" t="s">
        <v>324</v>
      </c>
      <c r="G36" s="188">
        <f>F17</f>
        <v>5000</v>
      </c>
    </row>
    <row r="37" spans="4:7" ht="20" x14ac:dyDescent="0.4">
      <c r="D37" s="177"/>
      <c r="E37" s="178"/>
      <c r="F37" s="184" t="s">
        <v>332</v>
      </c>
      <c r="G37" s="189">
        <f>SUM(G34:G35)-G36</f>
        <v>206889.53333246557</v>
      </c>
    </row>
  </sheetData>
  <sheetProtection sheet="1" selectLockedCells="1"/>
  <mergeCells count="1">
    <mergeCell ref="A1:D4"/>
  </mergeCell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F8F062-D116-480C-A234-ED00CC2B85D7}">
  <dimension ref="A1:G37"/>
  <sheetViews>
    <sheetView topLeftCell="A9" workbookViewId="0">
      <selection activeCell="E28" sqref="E28"/>
    </sheetView>
  </sheetViews>
  <sheetFormatPr defaultRowHeight="15.5" x14ac:dyDescent="0.35"/>
  <cols>
    <col min="1" max="3" width="8.7265625" style="205"/>
    <col min="4" max="4" width="20.453125" style="167" bestFit="1" customWidth="1"/>
    <col min="5" max="5" width="18.08984375" style="167" customWidth="1"/>
    <col min="6" max="6" width="16.453125" style="167" bestFit="1" customWidth="1"/>
    <col min="7" max="7" width="35" style="168" customWidth="1"/>
    <col min="8" max="16384" width="8.7265625" style="205"/>
  </cols>
  <sheetData>
    <row r="1" spans="1:6" x14ac:dyDescent="0.35">
      <c r="A1" s="372"/>
      <c r="B1" s="372"/>
      <c r="C1" s="372"/>
      <c r="D1" s="372"/>
    </row>
    <row r="2" spans="1:6" x14ac:dyDescent="0.35">
      <c r="A2" s="372"/>
      <c r="B2" s="372"/>
      <c r="C2" s="372"/>
      <c r="D2" s="372"/>
    </row>
    <row r="3" spans="1:6" x14ac:dyDescent="0.35">
      <c r="A3" s="372"/>
      <c r="B3" s="372"/>
      <c r="C3" s="372"/>
      <c r="D3" s="372"/>
    </row>
    <row r="4" spans="1:6" x14ac:dyDescent="0.35">
      <c r="A4" s="372"/>
      <c r="B4" s="372"/>
      <c r="C4" s="372"/>
      <c r="D4" s="372"/>
    </row>
    <row r="14" spans="1:6" x14ac:dyDescent="0.35">
      <c r="D14" s="330" t="s">
        <v>322</v>
      </c>
      <c r="F14" s="327">
        <v>0.12</v>
      </c>
    </row>
    <row r="15" spans="1:6" x14ac:dyDescent="0.35">
      <c r="D15" s="330" t="s">
        <v>323</v>
      </c>
      <c r="F15" s="328">
        <v>3</v>
      </c>
    </row>
    <row r="16" spans="1:6" x14ac:dyDescent="0.35">
      <c r="D16" s="330" t="s">
        <v>227</v>
      </c>
      <c r="F16" s="329">
        <v>8000</v>
      </c>
    </row>
    <row r="17" spans="4:7" x14ac:dyDescent="0.35">
      <c r="D17" s="330" t="s">
        <v>324</v>
      </c>
      <c r="F17" s="329">
        <v>5000</v>
      </c>
    </row>
    <row r="18" spans="4:7" x14ac:dyDescent="0.35">
      <c r="F18" s="169"/>
    </row>
    <row r="20" spans="4:7" x14ac:dyDescent="0.35">
      <c r="D20" s="170" t="s">
        <v>325</v>
      </c>
      <c r="E20" s="171" t="s">
        <v>326</v>
      </c>
      <c r="F20" s="171" t="s">
        <v>327</v>
      </c>
      <c r="G20" s="205"/>
    </row>
    <row r="21" spans="4:7" x14ac:dyDescent="0.35">
      <c r="D21" s="172" t="s">
        <v>328</v>
      </c>
      <c r="E21" s="173" t="s">
        <v>329</v>
      </c>
      <c r="F21" s="173" t="s">
        <v>329</v>
      </c>
      <c r="G21" s="205"/>
    </row>
    <row r="22" spans="4:7" x14ac:dyDescent="0.35">
      <c r="D22" s="174">
        <v>1</v>
      </c>
      <c r="E22" s="331">
        <v>12000</v>
      </c>
      <c r="F22" s="175">
        <f t="shared" ref="F22:F31" si="0">E22/(1+$F$14)^D22</f>
        <v>10714.285714285714</v>
      </c>
      <c r="G22" s="205"/>
    </row>
    <row r="23" spans="4:7" x14ac:dyDescent="0.35">
      <c r="D23" s="176">
        <v>2</v>
      </c>
      <c r="E23" s="332">
        <v>22100</v>
      </c>
      <c r="F23" s="175">
        <f t="shared" si="0"/>
        <v>17617.984693877548</v>
      </c>
      <c r="G23" s="205"/>
    </row>
    <row r="24" spans="4:7" x14ac:dyDescent="0.35">
      <c r="D24" s="174">
        <v>3</v>
      </c>
      <c r="E24" s="332">
        <v>28000</v>
      </c>
      <c r="F24" s="175">
        <f t="shared" si="0"/>
        <v>19929.846938775503</v>
      </c>
      <c r="G24" s="205"/>
    </row>
    <row r="25" spans="4:7" x14ac:dyDescent="0.35">
      <c r="D25" s="176">
        <v>4</v>
      </c>
      <c r="E25" s="332">
        <v>31000</v>
      </c>
      <c r="F25" s="175">
        <f t="shared" si="0"/>
        <v>19701.060430549765</v>
      </c>
      <c r="G25" s="205"/>
    </row>
    <row r="26" spans="4:7" x14ac:dyDescent="0.35">
      <c r="D26" s="174">
        <v>5</v>
      </c>
      <c r="E26" s="332">
        <v>0</v>
      </c>
      <c r="F26" s="175">
        <f t="shared" si="0"/>
        <v>0</v>
      </c>
      <c r="G26" s="205"/>
    </row>
    <row r="27" spans="4:7" x14ac:dyDescent="0.35">
      <c r="D27" s="176">
        <v>6</v>
      </c>
      <c r="E27" s="332">
        <v>0</v>
      </c>
      <c r="F27" s="175">
        <f t="shared" si="0"/>
        <v>0</v>
      </c>
      <c r="G27" s="205"/>
    </row>
    <row r="28" spans="4:7" x14ac:dyDescent="0.35">
      <c r="D28" s="174">
        <v>7</v>
      </c>
      <c r="E28" s="332">
        <f>E27*((1+$B$30*((1-$B$31)^(D28-1))))</f>
        <v>0</v>
      </c>
      <c r="F28" s="175">
        <f t="shared" si="0"/>
        <v>0</v>
      </c>
      <c r="G28" s="205"/>
    </row>
    <row r="29" spans="4:7" x14ac:dyDescent="0.35">
      <c r="D29" s="176">
        <v>8</v>
      </c>
      <c r="E29" s="332">
        <f>E28*((1+$B$30*((1-$B$31)^(D29-1))))</f>
        <v>0</v>
      </c>
      <c r="F29" s="175">
        <f t="shared" si="0"/>
        <v>0</v>
      </c>
      <c r="G29" s="205"/>
    </row>
    <row r="30" spans="4:7" x14ac:dyDescent="0.35">
      <c r="D30" s="174">
        <v>9</v>
      </c>
      <c r="E30" s="332">
        <f>E29*((1+$B$30*((1-$B$31)^(D30-1))))</f>
        <v>0</v>
      </c>
      <c r="F30" s="175">
        <f t="shared" si="0"/>
        <v>0</v>
      </c>
      <c r="G30" s="205"/>
    </row>
    <row r="31" spans="4:7" x14ac:dyDescent="0.35">
      <c r="D31" s="176">
        <v>10</v>
      </c>
      <c r="E31" s="332">
        <f>E30*((1+$B$30*((1-$B$31)^(D31-1))))</f>
        <v>0</v>
      </c>
      <c r="F31" s="175">
        <f t="shared" si="0"/>
        <v>0</v>
      </c>
      <c r="G31" s="205"/>
    </row>
    <row r="32" spans="4:7" x14ac:dyDescent="0.35">
      <c r="D32" s="177"/>
      <c r="E32" s="178"/>
      <c r="F32" s="178"/>
      <c r="G32" s="179"/>
    </row>
    <row r="33" spans="4:7" ht="45.5" x14ac:dyDescent="0.35">
      <c r="D33" s="177"/>
      <c r="E33" s="178"/>
      <c r="F33" s="180" t="s">
        <v>330</v>
      </c>
      <c r="G33" s="181">
        <f>SUM(F22:F31)</f>
        <v>67963.177777488527</v>
      </c>
    </row>
    <row r="34" spans="4:7" ht="30.5" x14ac:dyDescent="0.35">
      <c r="D34" s="177"/>
      <c r="E34" s="178"/>
      <c r="F34" s="182" t="s">
        <v>331</v>
      </c>
      <c r="G34" s="183">
        <f>G33*F15</f>
        <v>203889.53333246557</v>
      </c>
    </row>
    <row r="35" spans="4:7" x14ac:dyDescent="0.35">
      <c r="D35" s="177"/>
      <c r="E35" s="178"/>
      <c r="F35" s="184" t="s">
        <v>227</v>
      </c>
      <c r="G35" s="185">
        <f>F16</f>
        <v>8000</v>
      </c>
    </row>
    <row r="36" spans="4:7" x14ac:dyDescent="0.35">
      <c r="D36" s="177"/>
      <c r="E36" s="186"/>
      <c r="F36" s="187" t="s">
        <v>324</v>
      </c>
      <c r="G36" s="188">
        <f>F17</f>
        <v>5000</v>
      </c>
    </row>
    <row r="37" spans="4:7" ht="20" x14ac:dyDescent="0.4">
      <c r="D37" s="177"/>
      <c r="E37" s="178"/>
      <c r="F37" s="184" t="s">
        <v>332</v>
      </c>
      <c r="G37" s="189">
        <f>SUM(G34:G35)-G36</f>
        <v>206889.53333246557</v>
      </c>
    </row>
  </sheetData>
  <sheetProtection sheet="1" selectLockedCells="1"/>
  <mergeCells count="1">
    <mergeCell ref="A1:D4"/>
  </mergeCell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defaultColWidth="9.1796875" defaultRowHeight="12.75" customHeight="1" x14ac:dyDescent="0.25"/>
  <sheetData>
    <row r="1" spans="1:1" ht="15" customHeight="1" x14ac:dyDescent="0.35">
      <c r="A1" s="8" t="s">
        <v>100</v>
      </c>
    </row>
    <row r="2" spans="1:1" ht="12.5" x14ac:dyDescent="0.25">
      <c r="A2" s="20" t="str">
        <f>HYPERLINK("http://www.vertex42.com/ExcelTemplates/business-budget.html","http://www.vertex42.com/ExcelTemplates/business-budget.html")</f>
        <v>http://www.vertex42.com/ExcelTemplates/business-budget.html</v>
      </c>
    </row>
    <row r="3" spans="1:1" ht="12.5" x14ac:dyDescent="0.25">
      <c r="A3" s="10" t="s">
        <v>101</v>
      </c>
    </row>
  </sheetData>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979892-3C2F-4273-89F6-0D8647F03261}">
  <dimension ref="A1:G101"/>
  <sheetViews>
    <sheetView topLeftCell="A62" workbookViewId="0">
      <selection activeCell="C71" sqref="C71"/>
    </sheetView>
  </sheetViews>
  <sheetFormatPr defaultColWidth="9.1796875" defaultRowHeight="12.5" x14ac:dyDescent="0.25"/>
  <cols>
    <col min="1" max="1" width="6.36328125" style="210" customWidth="1"/>
    <col min="2" max="2" width="37.1796875" style="210" customWidth="1"/>
    <col min="3" max="5" width="15.453125" style="210" customWidth="1"/>
    <col min="6" max="6" width="2.453125" style="210" customWidth="1"/>
    <col min="7" max="7" width="73" style="210" customWidth="1"/>
    <col min="8" max="16384" width="9.1796875" style="210"/>
  </cols>
  <sheetData>
    <row r="1" spans="1:7" ht="26.25" customHeight="1" x14ac:dyDescent="0.25">
      <c r="A1" s="344" t="s">
        <v>136</v>
      </c>
      <c r="B1" s="344"/>
      <c r="C1" s="345" t="s">
        <v>108</v>
      </c>
      <c r="D1" s="345"/>
      <c r="E1" s="345"/>
      <c r="F1" s="345"/>
      <c r="G1" s="345"/>
    </row>
    <row r="2" spans="1:7" ht="26.25" customHeight="1" x14ac:dyDescent="0.25">
      <c r="A2" s="346" t="s">
        <v>109</v>
      </c>
      <c r="B2" s="346"/>
      <c r="C2" s="346"/>
      <c r="D2" s="346"/>
      <c r="E2" s="346"/>
      <c r="F2" s="346"/>
      <c r="G2" s="346"/>
    </row>
    <row r="3" spans="1:7" ht="26.25" customHeight="1" x14ac:dyDescent="0.25">
      <c r="A3" s="346"/>
      <c r="B3" s="346"/>
      <c r="C3" s="346"/>
      <c r="D3" s="346"/>
      <c r="E3" s="346"/>
      <c r="F3" s="346"/>
      <c r="G3" s="346"/>
    </row>
    <row r="4" spans="1:7" ht="26.25" customHeight="1" x14ac:dyDescent="0.25">
      <c r="A4" s="346"/>
      <c r="B4" s="346"/>
      <c r="C4" s="346"/>
      <c r="D4" s="346"/>
      <c r="E4" s="346"/>
      <c r="F4" s="346"/>
      <c r="G4" s="346"/>
    </row>
    <row r="5" spans="1:7" ht="26.25" customHeight="1" x14ac:dyDescent="0.25">
      <c r="A5" s="346"/>
      <c r="B5" s="346"/>
      <c r="C5" s="346"/>
      <c r="D5" s="346"/>
      <c r="E5" s="346"/>
      <c r="F5" s="346"/>
      <c r="G5" s="346"/>
    </row>
    <row r="6" spans="1:7" ht="26.25" customHeight="1" x14ac:dyDescent="0.25">
      <c r="A6" s="346"/>
      <c r="B6" s="346"/>
      <c r="C6" s="346"/>
      <c r="D6" s="346"/>
      <c r="E6" s="346"/>
      <c r="F6" s="346"/>
      <c r="G6" s="346"/>
    </row>
    <row r="7" spans="1:7" ht="15.75" customHeight="1" x14ac:dyDescent="0.35">
      <c r="A7" s="347" t="s">
        <v>0</v>
      </c>
      <c r="B7" s="347"/>
      <c r="C7" s="211" t="s">
        <v>1</v>
      </c>
      <c r="D7" s="211" t="s">
        <v>2</v>
      </c>
      <c r="E7" s="211" t="s">
        <v>3</v>
      </c>
      <c r="G7" s="210" t="s">
        <v>4</v>
      </c>
    </row>
    <row r="8" spans="1:7" ht="13" x14ac:dyDescent="0.3">
      <c r="A8" s="348" t="s">
        <v>5</v>
      </c>
      <c r="B8" s="348"/>
      <c r="C8" s="212"/>
      <c r="D8" s="212"/>
      <c r="E8" s="213" t="s">
        <v>6</v>
      </c>
    </row>
    <row r="9" spans="1:7" x14ac:dyDescent="0.25">
      <c r="B9" s="214" t="s">
        <v>7</v>
      </c>
      <c r="C9" s="251"/>
      <c r="D9" s="252"/>
      <c r="E9" s="216">
        <f>D9-C9</f>
        <v>0</v>
      </c>
      <c r="G9" s="217" t="s">
        <v>8</v>
      </c>
    </row>
    <row r="10" spans="1:7" x14ac:dyDescent="0.25">
      <c r="B10" s="214" t="s">
        <v>9</v>
      </c>
      <c r="C10" s="251"/>
      <c r="D10" s="252"/>
      <c r="E10" s="216">
        <f>D10-C10</f>
        <v>0</v>
      </c>
    </row>
    <row r="11" spans="1:7" x14ac:dyDescent="0.25">
      <c r="B11" s="218" t="s">
        <v>10</v>
      </c>
      <c r="C11" s="251"/>
      <c r="D11" s="252"/>
      <c r="E11" s="216">
        <f>D11-C11</f>
        <v>0</v>
      </c>
      <c r="G11" s="217" t="s">
        <v>11</v>
      </c>
    </row>
    <row r="12" spans="1:7" ht="13" x14ac:dyDescent="0.3">
      <c r="B12" s="219" t="s">
        <v>12</v>
      </c>
      <c r="C12" s="220">
        <f>SUM(C8:C11)</f>
        <v>0</v>
      </c>
      <c r="D12" s="221">
        <f>SUM(D8:D11)</f>
        <v>0</v>
      </c>
      <c r="E12" s="216">
        <f>D12-C12</f>
        <v>0</v>
      </c>
    </row>
    <row r="13" spans="1:7" ht="12.75" customHeight="1" x14ac:dyDescent="0.25">
      <c r="C13" s="222"/>
    </row>
    <row r="14" spans="1:7" ht="13" x14ac:dyDescent="0.3">
      <c r="A14" s="343" t="s">
        <v>13</v>
      </c>
      <c r="B14" s="343"/>
      <c r="C14" s="223"/>
      <c r="D14" s="224"/>
    </row>
    <row r="15" spans="1:7" x14ac:dyDescent="0.25">
      <c r="B15" s="214" t="s">
        <v>14</v>
      </c>
      <c r="C15" s="251"/>
      <c r="D15" s="252"/>
      <c r="E15" s="216">
        <f>D15-C15</f>
        <v>0</v>
      </c>
      <c r="G15" s="217" t="s">
        <v>15</v>
      </c>
    </row>
    <row r="16" spans="1:7" x14ac:dyDescent="0.25">
      <c r="B16" s="214" t="s">
        <v>16</v>
      </c>
      <c r="C16" s="251"/>
      <c r="D16" s="252"/>
      <c r="E16" s="216">
        <f>D16-C16</f>
        <v>0</v>
      </c>
    </row>
    <row r="17" spans="1:7" x14ac:dyDescent="0.25">
      <c r="B17" s="225" t="s">
        <v>105</v>
      </c>
      <c r="C17" s="251"/>
      <c r="D17" s="252">
        <v>0</v>
      </c>
      <c r="E17" s="216">
        <f>D17-C17</f>
        <v>0</v>
      </c>
      <c r="G17" s="217" t="s">
        <v>17</v>
      </c>
    </row>
    <row r="18" spans="1:7" ht="13" x14ac:dyDescent="0.3">
      <c r="B18" s="219" t="s">
        <v>18</v>
      </c>
      <c r="C18" s="220">
        <f>SUM(C14:C17)</f>
        <v>0</v>
      </c>
      <c r="D18" s="221">
        <f>SUM(D14:D17)</f>
        <v>0</v>
      </c>
      <c r="E18" s="216">
        <f>D18-C18</f>
        <v>0</v>
      </c>
    </row>
    <row r="19" spans="1:7" ht="13" x14ac:dyDescent="0.3">
      <c r="A19" s="343" t="s">
        <v>19</v>
      </c>
      <c r="B19" s="343"/>
      <c r="C19" s="223"/>
      <c r="D19" s="224"/>
    </row>
    <row r="20" spans="1:7" x14ac:dyDescent="0.25">
      <c r="B20" s="226" t="s">
        <v>20</v>
      </c>
      <c r="C20" s="251"/>
      <c r="D20" s="252"/>
      <c r="E20" s="216">
        <f>D20-C20</f>
        <v>0</v>
      </c>
      <c r="G20" s="217" t="s">
        <v>21</v>
      </c>
    </row>
    <row r="21" spans="1:7" x14ac:dyDescent="0.25">
      <c r="B21" s="225" t="s">
        <v>106</v>
      </c>
      <c r="C21" s="251"/>
      <c r="D21" s="252"/>
      <c r="E21" s="216">
        <f>D21-C21</f>
        <v>0</v>
      </c>
      <c r="G21" s="217" t="s">
        <v>22</v>
      </c>
    </row>
    <row r="22" spans="1:7" ht="13" x14ac:dyDescent="0.3">
      <c r="B22" s="219" t="s">
        <v>23</v>
      </c>
      <c r="C22" s="220">
        <f>SUM(C19:C21)</f>
        <v>0</v>
      </c>
      <c r="D22" s="221">
        <f>SUM(D19:D21)</f>
        <v>0</v>
      </c>
      <c r="E22" s="216">
        <f>D22-C22</f>
        <v>0</v>
      </c>
    </row>
    <row r="23" spans="1:7" x14ac:dyDescent="0.25">
      <c r="A23" s="227"/>
      <c r="B23" s="227"/>
      <c r="C23" s="228"/>
      <c r="D23" s="224"/>
      <c r="E23" s="227"/>
    </row>
    <row r="24" spans="1:7" ht="15.75" customHeight="1" x14ac:dyDescent="0.35">
      <c r="A24" s="349" t="s">
        <v>24</v>
      </c>
      <c r="B24" s="349"/>
      <c r="C24" s="229">
        <f>(C12+C18)+C22</f>
        <v>0</v>
      </c>
      <c r="D24" s="230">
        <f>(D12+D18)+D22</f>
        <v>0</v>
      </c>
      <c r="E24" s="231">
        <f>(E12+E18)+E22</f>
        <v>0</v>
      </c>
      <c r="G24" s="217" t="s">
        <v>25</v>
      </c>
    </row>
    <row r="26" spans="1:7" ht="15.75" customHeight="1" x14ac:dyDescent="0.35">
      <c r="A26" s="347" t="s">
        <v>26</v>
      </c>
      <c r="B26" s="347"/>
      <c r="C26" s="211" t="s">
        <v>1</v>
      </c>
      <c r="D26" s="211" t="s">
        <v>2</v>
      </c>
      <c r="E26" s="211" t="s">
        <v>3</v>
      </c>
    </row>
    <row r="27" spans="1:7" ht="13" x14ac:dyDescent="0.3">
      <c r="A27" s="350" t="s">
        <v>104</v>
      </c>
      <c r="B27" s="348"/>
      <c r="C27" s="212"/>
      <c r="D27" s="212"/>
      <c r="E27" s="232"/>
    </row>
    <row r="28" spans="1:7" x14ac:dyDescent="0.25">
      <c r="B28" s="214" t="s">
        <v>28</v>
      </c>
      <c r="C28" s="251"/>
      <c r="D28" s="252"/>
      <c r="E28" s="216">
        <f>D28-C28</f>
        <v>0</v>
      </c>
      <c r="G28" s="217" t="s">
        <v>29</v>
      </c>
    </row>
    <row r="29" spans="1:7" x14ac:dyDescent="0.25">
      <c r="B29" s="214" t="s">
        <v>30</v>
      </c>
      <c r="C29" s="251"/>
      <c r="D29" s="252"/>
      <c r="E29" s="216">
        <f t="shared" ref="E29:E58" si="0">D29-C29</f>
        <v>0</v>
      </c>
      <c r="G29" s="217" t="s">
        <v>31</v>
      </c>
    </row>
    <row r="30" spans="1:7" x14ac:dyDescent="0.25">
      <c r="B30" s="214" t="s">
        <v>32</v>
      </c>
      <c r="C30" s="251"/>
      <c r="D30" s="252"/>
      <c r="E30" s="216">
        <f t="shared" si="0"/>
        <v>0</v>
      </c>
      <c r="G30" s="217" t="s">
        <v>33</v>
      </c>
    </row>
    <row r="31" spans="1:7" x14ac:dyDescent="0.25">
      <c r="B31" s="214" t="s">
        <v>34</v>
      </c>
      <c r="C31" s="251"/>
      <c r="D31" s="252"/>
      <c r="E31" s="216">
        <f t="shared" si="0"/>
        <v>0</v>
      </c>
      <c r="G31" s="217" t="s">
        <v>35</v>
      </c>
    </row>
    <row r="32" spans="1:7" x14ac:dyDescent="0.25">
      <c r="B32" s="214" t="s">
        <v>36</v>
      </c>
      <c r="C32" s="251"/>
      <c r="D32" s="252"/>
      <c r="E32" s="216">
        <f t="shared" si="0"/>
        <v>0</v>
      </c>
      <c r="G32" s="217" t="s">
        <v>37</v>
      </c>
    </row>
    <row r="33" spans="2:7" x14ac:dyDescent="0.25">
      <c r="B33" s="214" t="s">
        <v>38</v>
      </c>
      <c r="C33" s="251"/>
      <c r="D33" s="252"/>
      <c r="E33" s="216">
        <f t="shared" si="0"/>
        <v>0</v>
      </c>
      <c r="G33" s="217" t="s">
        <v>39</v>
      </c>
    </row>
    <row r="34" spans="2:7" x14ac:dyDescent="0.25">
      <c r="B34" s="214" t="s">
        <v>40</v>
      </c>
      <c r="C34" s="251"/>
      <c r="D34" s="252"/>
      <c r="E34" s="216">
        <f t="shared" si="0"/>
        <v>0</v>
      </c>
      <c r="G34" s="217" t="s">
        <v>41</v>
      </c>
    </row>
    <row r="35" spans="2:7" x14ac:dyDescent="0.25">
      <c r="B35" s="214" t="s">
        <v>42</v>
      </c>
      <c r="C35" s="251"/>
      <c r="D35" s="252"/>
      <c r="E35" s="216">
        <f t="shared" si="0"/>
        <v>0</v>
      </c>
      <c r="G35" s="217" t="s">
        <v>43</v>
      </c>
    </row>
    <row r="36" spans="2:7" x14ac:dyDescent="0.25">
      <c r="B36" s="214" t="s">
        <v>44</v>
      </c>
      <c r="C36" s="251"/>
      <c r="D36" s="252"/>
      <c r="E36" s="216">
        <f t="shared" si="0"/>
        <v>0</v>
      </c>
      <c r="G36" s="217" t="s">
        <v>45</v>
      </c>
    </row>
    <row r="37" spans="2:7" x14ac:dyDescent="0.25">
      <c r="B37" s="214" t="s">
        <v>46</v>
      </c>
      <c r="C37" s="251"/>
      <c r="D37" s="252"/>
      <c r="E37" s="216">
        <f t="shared" si="0"/>
        <v>0</v>
      </c>
      <c r="G37" s="217" t="s">
        <v>47</v>
      </c>
    </row>
    <row r="38" spans="2:7" x14ac:dyDescent="0.25">
      <c r="B38" s="214" t="s">
        <v>48</v>
      </c>
      <c r="C38" s="251"/>
      <c r="D38" s="252"/>
      <c r="E38" s="216">
        <f t="shared" si="0"/>
        <v>0</v>
      </c>
      <c r="G38" s="217" t="s">
        <v>49</v>
      </c>
    </row>
    <row r="39" spans="2:7" x14ac:dyDescent="0.25">
      <c r="B39" s="214" t="s">
        <v>50</v>
      </c>
      <c r="C39" s="251"/>
      <c r="D39" s="252"/>
      <c r="E39" s="216">
        <f t="shared" si="0"/>
        <v>0</v>
      </c>
      <c r="G39" s="217" t="s">
        <v>51</v>
      </c>
    </row>
    <row r="40" spans="2:7" x14ac:dyDescent="0.25">
      <c r="B40" s="214" t="s">
        <v>52</v>
      </c>
      <c r="C40" s="251"/>
      <c r="D40" s="252"/>
      <c r="E40" s="216">
        <f t="shared" si="0"/>
        <v>0</v>
      </c>
      <c r="G40" s="217" t="s">
        <v>53</v>
      </c>
    </row>
    <row r="41" spans="2:7" x14ac:dyDescent="0.25">
      <c r="B41" s="214" t="s">
        <v>54</v>
      </c>
      <c r="C41" s="251"/>
      <c r="D41" s="252"/>
      <c r="E41" s="216">
        <f t="shared" si="0"/>
        <v>0</v>
      </c>
      <c r="G41" s="217" t="s">
        <v>55</v>
      </c>
    </row>
    <row r="42" spans="2:7" x14ac:dyDescent="0.25">
      <c r="B42" s="214" t="s">
        <v>56</v>
      </c>
      <c r="C42" s="251"/>
      <c r="D42" s="252"/>
      <c r="E42" s="216">
        <f t="shared" si="0"/>
        <v>0</v>
      </c>
      <c r="G42" s="217" t="s">
        <v>57</v>
      </c>
    </row>
    <row r="43" spans="2:7" x14ac:dyDescent="0.25">
      <c r="B43" s="214" t="s">
        <v>58</v>
      </c>
      <c r="C43" s="251"/>
      <c r="D43" s="252"/>
      <c r="E43" s="216">
        <f t="shared" si="0"/>
        <v>0</v>
      </c>
      <c r="G43" s="217" t="s">
        <v>59</v>
      </c>
    </row>
    <row r="44" spans="2:7" x14ac:dyDescent="0.25">
      <c r="B44" s="214" t="s">
        <v>60</v>
      </c>
      <c r="C44" s="251"/>
      <c r="D44" s="252"/>
      <c r="E44" s="216">
        <f t="shared" si="0"/>
        <v>0</v>
      </c>
      <c r="G44" s="217" t="s">
        <v>61</v>
      </c>
    </row>
    <row r="45" spans="2:7" x14ac:dyDescent="0.25">
      <c r="B45" s="214" t="s">
        <v>62</v>
      </c>
      <c r="C45" s="251"/>
      <c r="D45" s="252"/>
      <c r="E45" s="216">
        <f t="shared" si="0"/>
        <v>0</v>
      </c>
      <c r="G45" s="217" t="s">
        <v>63</v>
      </c>
    </row>
    <row r="46" spans="2:7" x14ac:dyDescent="0.25">
      <c r="B46" s="214" t="s">
        <v>64</v>
      </c>
      <c r="C46" s="251"/>
      <c r="D46" s="252"/>
      <c r="E46" s="216">
        <f t="shared" si="0"/>
        <v>0</v>
      </c>
      <c r="G46" s="217" t="s">
        <v>65</v>
      </c>
    </row>
    <row r="47" spans="2:7" x14ac:dyDescent="0.25">
      <c r="B47" s="214" t="s">
        <v>66</v>
      </c>
      <c r="C47" s="251"/>
      <c r="D47" s="252"/>
      <c r="E47" s="216">
        <f t="shared" si="0"/>
        <v>0</v>
      </c>
      <c r="G47" s="217" t="s">
        <v>67</v>
      </c>
    </row>
    <row r="48" spans="2:7" x14ac:dyDescent="0.25">
      <c r="B48" s="214" t="s">
        <v>68</v>
      </c>
      <c r="C48" s="251"/>
      <c r="D48" s="252"/>
      <c r="E48" s="216">
        <f t="shared" si="0"/>
        <v>0</v>
      </c>
      <c r="G48" s="217" t="s">
        <v>69</v>
      </c>
    </row>
    <row r="49" spans="1:7" x14ac:dyDescent="0.25">
      <c r="B49" s="214" t="s">
        <v>70</v>
      </c>
      <c r="C49" s="251"/>
      <c r="D49" s="252"/>
      <c r="E49" s="216">
        <f t="shared" si="0"/>
        <v>0</v>
      </c>
      <c r="G49" s="217" t="s">
        <v>71</v>
      </c>
    </row>
    <row r="50" spans="1:7" x14ac:dyDescent="0.25">
      <c r="B50" s="214" t="s">
        <v>72</v>
      </c>
      <c r="C50" s="251"/>
      <c r="D50" s="252"/>
      <c r="E50" s="216">
        <f t="shared" si="0"/>
        <v>0</v>
      </c>
      <c r="G50" s="217" t="s">
        <v>73</v>
      </c>
    </row>
    <row r="51" spans="1:7" x14ac:dyDescent="0.25">
      <c r="B51" s="214" t="s">
        <v>74</v>
      </c>
      <c r="C51" s="251"/>
      <c r="D51" s="252"/>
      <c r="E51" s="216">
        <f t="shared" si="0"/>
        <v>0</v>
      </c>
      <c r="G51" s="217" t="s">
        <v>75</v>
      </c>
    </row>
    <row r="52" spans="1:7" x14ac:dyDescent="0.25">
      <c r="B52" s="214" t="s">
        <v>76</v>
      </c>
      <c r="C52" s="251"/>
      <c r="D52" s="252"/>
      <c r="E52" s="216">
        <f t="shared" si="0"/>
        <v>0</v>
      </c>
      <c r="G52" s="217" t="s">
        <v>77</v>
      </c>
    </row>
    <row r="53" spans="1:7" x14ac:dyDescent="0.25">
      <c r="B53" s="214" t="s">
        <v>78</v>
      </c>
      <c r="C53" s="251"/>
      <c r="D53" s="252"/>
      <c r="E53" s="216">
        <f t="shared" si="0"/>
        <v>0</v>
      </c>
      <c r="G53" s="217" t="s">
        <v>79</v>
      </c>
    </row>
    <row r="54" spans="1:7" x14ac:dyDescent="0.25">
      <c r="B54" s="226" t="s">
        <v>102</v>
      </c>
      <c r="C54" s="251"/>
      <c r="D54" s="252"/>
      <c r="E54" s="216">
        <f t="shared" si="0"/>
        <v>0</v>
      </c>
      <c r="G54" s="217" t="s">
        <v>80</v>
      </c>
    </row>
    <row r="55" spans="1:7" x14ac:dyDescent="0.25">
      <c r="B55" s="214" t="s">
        <v>81</v>
      </c>
      <c r="C55" s="251"/>
      <c r="D55" s="252"/>
      <c r="E55" s="216">
        <f t="shared" si="0"/>
        <v>0</v>
      </c>
      <c r="G55" s="217" t="s">
        <v>82</v>
      </c>
    </row>
    <row r="56" spans="1:7" x14ac:dyDescent="0.25">
      <c r="B56" s="214" t="s">
        <v>83</v>
      </c>
      <c r="C56" s="251"/>
      <c r="D56" s="252"/>
      <c r="E56" s="216">
        <f t="shared" si="0"/>
        <v>0</v>
      </c>
      <c r="G56" s="217" t="s">
        <v>84</v>
      </c>
    </row>
    <row r="57" spans="1:7" x14ac:dyDescent="0.25">
      <c r="B57" s="226" t="s">
        <v>103</v>
      </c>
      <c r="C57" s="251"/>
      <c r="D57" s="252"/>
      <c r="E57" s="216">
        <f t="shared" si="0"/>
        <v>0</v>
      </c>
      <c r="G57" s="217" t="s">
        <v>86</v>
      </c>
    </row>
    <row r="58" spans="1:7" ht="13" x14ac:dyDescent="0.3">
      <c r="B58" s="225" t="s">
        <v>58</v>
      </c>
      <c r="C58" s="251"/>
      <c r="D58" s="252"/>
      <c r="E58" s="216">
        <f t="shared" si="0"/>
        <v>0</v>
      </c>
      <c r="G58" s="233" t="s">
        <v>88</v>
      </c>
    </row>
    <row r="59" spans="1:7" ht="15.5" x14ac:dyDescent="0.35">
      <c r="A59" s="234" t="s">
        <v>89</v>
      </c>
      <c r="B59" s="235" t="s">
        <v>90</v>
      </c>
      <c r="C59" s="236">
        <f>SUM(C27:C58)</f>
        <v>0</v>
      </c>
      <c r="D59" s="221">
        <f>SUM(D27:D58)</f>
        <v>0</v>
      </c>
      <c r="E59" s="221">
        <f>SUM(E27:E58)</f>
        <v>0</v>
      </c>
    </row>
    <row r="61" spans="1:7" ht="13" x14ac:dyDescent="0.3">
      <c r="A61" s="343" t="s">
        <v>91</v>
      </c>
      <c r="B61" s="343"/>
      <c r="C61" s="224"/>
      <c r="D61" s="224"/>
    </row>
    <row r="62" spans="1:7" ht="13" x14ac:dyDescent="0.3">
      <c r="A62" s="237"/>
      <c r="B62" s="238" t="s">
        <v>110</v>
      </c>
      <c r="C62" s="251"/>
      <c r="D62" s="252"/>
      <c r="E62" s="239">
        <f>D62-C62</f>
        <v>0</v>
      </c>
    </row>
    <row r="63" spans="1:7" ht="13" x14ac:dyDescent="0.25">
      <c r="B63" s="238" t="s">
        <v>111</v>
      </c>
      <c r="C63" s="251">
        <v>500</v>
      </c>
      <c r="D63" s="252"/>
      <c r="E63" s="239">
        <f t="shared" ref="E63:E93" si="1">D63-C63</f>
        <v>-500</v>
      </c>
      <c r="G63" s="217"/>
    </row>
    <row r="64" spans="1:7" ht="13" x14ac:dyDescent="0.25">
      <c r="B64" s="238" t="s">
        <v>112</v>
      </c>
      <c r="C64" s="251">
        <v>25</v>
      </c>
      <c r="D64" s="252"/>
      <c r="E64" s="239">
        <f t="shared" si="1"/>
        <v>-25</v>
      </c>
      <c r="G64" s="217"/>
    </row>
    <row r="65" spans="1:7" ht="13" x14ac:dyDescent="0.25">
      <c r="B65" s="238" t="s">
        <v>113</v>
      </c>
      <c r="C65" s="251"/>
      <c r="D65" s="252"/>
      <c r="E65" s="239">
        <f t="shared" si="1"/>
        <v>0</v>
      </c>
      <c r="G65" s="217"/>
    </row>
    <row r="66" spans="1:7" ht="13" x14ac:dyDescent="0.25">
      <c r="B66" s="238" t="s">
        <v>114</v>
      </c>
      <c r="C66" s="251">
        <v>75</v>
      </c>
      <c r="D66" s="252"/>
      <c r="E66" s="239">
        <f t="shared" si="1"/>
        <v>-75</v>
      </c>
      <c r="G66" s="217"/>
    </row>
    <row r="67" spans="1:7" ht="13" x14ac:dyDescent="0.25">
      <c r="B67" s="238" t="s">
        <v>128</v>
      </c>
      <c r="C67" s="251">
        <v>250</v>
      </c>
      <c r="D67" s="252"/>
      <c r="E67" s="239">
        <f t="shared" si="1"/>
        <v>-250</v>
      </c>
      <c r="G67" s="217"/>
    </row>
    <row r="68" spans="1:7" ht="13" x14ac:dyDescent="0.25">
      <c r="B68" s="238" t="s">
        <v>93</v>
      </c>
      <c r="C68" s="251">
        <v>400</v>
      </c>
      <c r="D68" s="252"/>
      <c r="E68" s="239">
        <f t="shared" si="1"/>
        <v>-400</v>
      </c>
      <c r="G68" s="217"/>
    </row>
    <row r="69" spans="1:7" ht="13" x14ac:dyDescent="0.25">
      <c r="B69" s="238" t="s">
        <v>92</v>
      </c>
      <c r="C69" s="251"/>
      <c r="D69" s="252"/>
      <c r="E69" s="239">
        <f t="shared" si="1"/>
        <v>0</v>
      </c>
      <c r="G69" s="217"/>
    </row>
    <row r="70" spans="1:7" ht="13" x14ac:dyDescent="0.25">
      <c r="B70" s="238" t="s">
        <v>134</v>
      </c>
      <c r="C70" s="251">
        <v>500</v>
      </c>
      <c r="D70" s="252"/>
      <c r="E70" s="239">
        <f t="shared" si="1"/>
        <v>-500</v>
      </c>
      <c r="G70" s="217"/>
    </row>
    <row r="71" spans="1:7" ht="13" x14ac:dyDescent="0.25">
      <c r="B71" s="238" t="s">
        <v>115</v>
      </c>
      <c r="C71" s="251"/>
      <c r="D71" s="252"/>
      <c r="E71" s="239">
        <f t="shared" si="1"/>
        <v>0</v>
      </c>
      <c r="G71" s="217"/>
    </row>
    <row r="72" spans="1:7" ht="13" x14ac:dyDescent="0.25">
      <c r="B72" s="238" t="s">
        <v>116</v>
      </c>
      <c r="C72" s="251"/>
      <c r="D72" s="252"/>
      <c r="E72" s="239">
        <f t="shared" si="1"/>
        <v>0</v>
      </c>
      <c r="G72" s="217"/>
    </row>
    <row r="73" spans="1:7" ht="13" x14ac:dyDescent="0.25">
      <c r="B73" s="238" t="s">
        <v>130</v>
      </c>
      <c r="C73" s="251"/>
      <c r="D73" s="252"/>
      <c r="E73" s="239">
        <f t="shared" si="1"/>
        <v>0</v>
      </c>
      <c r="G73" s="217"/>
    </row>
    <row r="74" spans="1:7" ht="13" x14ac:dyDescent="0.25">
      <c r="B74" s="238" t="s">
        <v>129</v>
      </c>
      <c r="C74" s="251">
        <v>80</v>
      </c>
      <c r="D74" s="252"/>
      <c r="E74" s="239">
        <f t="shared" si="1"/>
        <v>-80</v>
      </c>
      <c r="G74" s="217"/>
    </row>
    <row r="75" spans="1:7" ht="13" x14ac:dyDescent="0.25">
      <c r="A75" s="240"/>
      <c r="B75" s="238" t="s">
        <v>94</v>
      </c>
      <c r="C75" s="251"/>
      <c r="D75" s="252"/>
      <c r="E75" s="239">
        <f t="shared" si="1"/>
        <v>0</v>
      </c>
      <c r="G75" s="217"/>
    </row>
    <row r="76" spans="1:7" ht="13" x14ac:dyDescent="0.25">
      <c r="B76" s="238" t="s">
        <v>117</v>
      </c>
      <c r="C76" s="251"/>
      <c r="D76" s="252"/>
      <c r="E76" s="239">
        <f t="shared" si="1"/>
        <v>0</v>
      </c>
      <c r="G76" s="217"/>
    </row>
    <row r="77" spans="1:7" ht="13" x14ac:dyDescent="0.25">
      <c r="B77" s="238" t="s">
        <v>131</v>
      </c>
      <c r="C77" s="251"/>
      <c r="D77" s="252"/>
      <c r="E77" s="239">
        <f t="shared" si="1"/>
        <v>0</v>
      </c>
      <c r="G77" s="217"/>
    </row>
    <row r="78" spans="1:7" ht="13" x14ac:dyDescent="0.25">
      <c r="B78" s="238" t="s">
        <v>118</v>
      </c>
      <c r="C78" s="251">
        <v>50</v>
      </c>
      <c r="D78" s="252"/>
      <c r="E78" s="239">
        <f t="shared" si="1"/>
        <v>-50</v>
      </c>
      <c r="G78" s="217"/>
    </row>
    <row r="79" spans="1:7" ht="13" x14ac:dyDescent="0.25">
      <c r="B79" s="238" t="s">
        <v>119</v>
      </c>
      <c r="C79" s="251">
        <v>186</v>
      </c>
      <c r="D79" s="252"/>
      <c r="E79" s="239">
        <f t="shared" si="1"/>
        <v>-186</v>
      </c>
      <c r="G79" s="217"/>
    </row>
    <row r="80" spans="1:7" ht="13" x14ac:dyDescent="0.25">
      <c r="B80" s="238" t="s">
        <v>120</v>
      </c>
      <c r="C80" s="251"/>
      <c r="D80" s="252"/>
      <c r="E80" s="239">
        <f t="shared" si="1"/>
        <v>0</v>
      </c>
      <c r="G80" s="217"/>
    </row>
    <row r="81" spans="2:7" ht="13" x14ac:dyDescent="0.25">
      <c r="B81" s="238" t="s">
        <v>132</v>
      </c>
      <c r="C81" s="251"/>
      <c r="D81" s="252"/>
      <c r="E81" s="239">
        <f t="shared" si="1"/>
        <v>0</v>
      </c>
      <c r="G81" s="217"/>
    </row>
    <row r="82" spans="2:7" ht="13" x14ac:dyDescent="0.25">
      <c r="B82" s="238" t="s">
        <v>121</v>
      </c>
      <c r="C82" s="251"/>
      <c r="D82" s="252"/>
      <c r="E82" s="239">
        <f t="shared" si="1"/>
        <v>0</v>
      </c>
      <c r="G82" s="217"/>
    </row>
    <row r="83" spans="2:7" ht="13" x14ac:dyDescent="0.25">
      <c r="B83" s="238" t="s">
        <v>122</v>
      </c>
      <c r="C83" s="251"/>
      <c r="D83" s="252"/>
      <c r="E83" s="239">
        <f t="shared" si="1"/>
        <v>0</v>
      </c>
      <c r="G83" s="217"/>
    </row>
    <row r="84" spans="2:7" ht="13" x14ac:dyDescent="0.25">
      <c r="B84" s="238" t="s">
        <v>123</v>
      </c>
      <c r="C84" s="251"/>
      <c r="D84" s="252"/>
      <c r="E84" s="239">
        <f t="shared" si="1"/>
        <v>0</v>
      </c>
      <c r="G84" s="217"/>
    </row>
    <row r="85" spans="2:7" ht="13" x14ac:dyDescent="0.25">
      <c r="B85" s="238" t="s">
        <v>124</v>
      </c>
      <c r="C85" s="251"/>
      <c r="D85" s="252"/>
      <c r="E85" s="239">
        <f t="shared" si="1"/>
        <v>0</v>
      </c>
      <c r="G85" s="217"/>
    </row>
    <row r="86" spans="2:7" ht="13" x14ac:dyDescent="0.25">
      <c r="B86" s="238" t="s">
        <v>125</v>
      </c>
      <c r="C86" s="251">
        <v>90</v>
      </c>
      <c r="D86" s="252"/>
      <c r="E86" s="239">
        <f t="shared" si="1"/>
        <v>-90</v>
      </c>
      <c r="G86" s="217"/>
    </row>
    <row r="87" spans="2:7" ht="13" x14ac:dyDescent="0.25">
      <c r="B87" s="238" t="s">
        <v>78</v>
      </c>
      <c r="C87" s="251">
        <v>80</v>
      </c>
      <c r="D87" s="252"/>
      <c r="E87" s="239">
        <f t="shared" si="1"/>
        <v>-80</v>
      </c>
      <c r="G87" s="217"/>
    </row>
    <row r="88" spans="2:7" ht="13" x14ac:dyDescent="0.25">
      <c r="B88" s="238" t="s">
        <v>81</v>
      </c>
      <c r="C88" s="251"/>
      <c r="D88" s="252"/>
      <c r="E88" s="239">
        <f t="shared" si="1"/>
        <v>0</v>
      </c>
      <c r="G88" s="217"/>
    </row>
    <row r="89" spans="2:7" ht="13" x14ac:dyDescent="0.25">
      <c r="B89" s="238" t="s">
        <v>126</v>
      </c>
      <c r="C89" s="251"/>
      <c r="D89" s="252"/>
      <c r="E89" s="239">
        <f t="shared" si="1"/>
        <v>0</v>
      </c>
      <c r="G89" s="217"/>
    </row>
    <row r="90" spans="2:7" ht="13" x14ac:dyDescent="0.25">
      <c r="B90" s="238" t="s">
        <v>358</v>
      </c>
      <c r="C90" s="251">
        <v>20</v>
      </c>
      <c r="D90" s="252"/>
      <c r="E90" s="239">
        <f t="shared" si="1"/>
        <v>-20</v>
      </c>
      <c r="G90" s="217"/>
    </row>
    <row r="91" spans="2:7" ht="13" x14ac:dyDescent="0.3">
      <c r="B91" s="241" t="s">
        <v>133</v>
      </c>
      <c r="C91" s="251"/>
      <c r="D91" s="252"/>
      <c r="E91" s="239">
        <f t="shared" si="1"/>
        <v>0</v>
      </c>
      <c r="G91" s="217"/>
    </row>
    <row r="92" spans="2:7" ht="13" x14ac:dyDescent="0.3">
      <c r="B92" s="241" t="s">
        <v>94</v>
      </c>
      <c r="C92" s="251"/>
      <c r="D92" s="252"/>
      <c r="E92" s="239">
        <f t="shared" si="1"/>
        <v>0</v>
      </c>
      <c r="G92" s="217"/>
    </row>
    <row r="93" spans="2:7" ht="13" x14ac:dyDescent="0.3">
      <c r="B93" s="241" t="s">
        <v>85</v>
      </c>
      <c r="C93" s="251"/>
      <c r="D93" s="252"/>
      <c r="E93" s="239">
        <f t="shared" si="1"/>
        <v>0</v>
      </c>
      <c r="G93" s="233"/>
    </row>
    <row r="94" spans="2:7" ht="13" x14ac:dyDescent="0.3">
      <c r="B94" s="242" t="s">
        <v>87</v>
      </c>
      <c r="C94" s="251"/>
      <c r="D94" s="252"/>
      <c r="E94" s="239"/>
      <c r="G94" s="233"/>
    </row>
    <row r="95" spans="2:7" ht="18" x14ac:dyDescent="0.4">
      <c r="B95" s="243" t="s">
        <v>97</v>
      </c>
      <c r="C95" s="244">
        <f>SUM(C62:C94)</f>
        <v>2256</v>
      </c>
      <c r="D95" s="245"/>
      <c r="E95" s="239">
        <f>D95-C95</f>
        <v>-2256</v>
      </c>
    </row>
    <row r="96" spans="2:7" ht="13" x14ac:dyDescent="0.3">
      <c r="B96" s="246" t="s">
        <v>96</v>
      </c>
      <c r="C96" s="253"/>
      <c r="D96" s="247"/>
      <c r="E96" s="224"/>
      <c r="G96" s="217"/>
    </row>
    <row r="97" spans="1:5" ht="31" x14ac:dyDescent="0.35">
      <c r="B97" s="248" t="s">
        <v>135</v>
      </c>
      <c r="C97" s="249">
        <f>C95*C96</f>
        <v>0</v>
      </c>
      <c r="D97" s="221">
        <f>D95*$C$96</f>
        <v>0</v>
      </c>
      <c r="E97" s="221">
        <f>D97-C97</f>
        <v>0</v>
      </c>
    </row>
    <row r="98" spans="1:5" x14ac:dyDescent="0.25">
      <c r="A98" s="224"/>
      <c r="B98" s="224"/>
      <c r="C98" s="228"/>
      <c r="D98" s="224"/>
      <c r="E98" s="224"/>
    </row>
    <row r="99" spans="1:5" ht="15.75" customHeight="1" x14ac:dyDescent="0.35">
      <c r="A99" s="351" t="s">
        <v>98</v>
      </c>
      <c r="B99" s="351"/>
      <c r="C99" s="236">
        <f>C59+C97</f>
        <v>0</v>
      </c>
      <c r="D99" s="230">
        <f>D59+D97</f>
        <v>0</v>
      </c>
      <c r="E99" s="231">
        <f>D99-C99</f>
        <v>0</v>
      </c>
    </row>
    <row r="100" spans="1:5" x14ac:dyDescent="0.25">
      <c r="A100" s="227"/>
      <c r="B100" s="227"/>
      <c r="C100" s="250"/>
      <c r="D100" s="227"/>
      <c r="E100" s="227"/>
    </row>
    <row r="101" spans="1:5" ht="15.75" customHeight="1" x14ac:dyDescent="0.35">
      <c r="A101" s="349" t="s">
        <v>99</v>
      </c>
      <c r="B101" s="349"/>
      <c r="C101" s="229">
        <f>C24-C99</f>
        <v>0</v>
      </c>
      <c r="D101" s="230">
        <f>D24-D99</f>
        <v>0</v>
      </c>
      <c r="E101" s="231">
        <f>D101-C101</f>
        <v>0</v>
      </c>
    </row>
  </sheetData>
  <sheetProtection sheet="1" selectLockedCells="1"/>
  <mergeCells count="13">
    <mergeCell ref="A101:B101"/>
    <mergeCell ref="A19:B19"/>
    <mergeCell ref="A24:B24"/>
    <mergeCell ref="A26:B26"/>
    <mergeCell ref="A27:B27"/>
    <mergeCell ref="A61:B61"/>
    <mergeCell ref="A99:B99"/>
    <mergeCell ref="A14:B14"/>
    <mergeCell ref="A1:B1"/>
    <mergeCell ref="C1:G1"/>
    <mergeCell ref="A2:G6"/>
    <mergeCell ref="A7:B7"/>
    <mergeCell ref="A8:B8"/>
  </mergeCells>
  <conditionalFormatting sqref="E9:E24 E27:E101">
    <cfRule type="cellIs" dxfId="0" priority="1" stopIfTrue="1" operator="lessThan">
      <formula>0</formula>
    </cfRule>
  </conditionalFormatting>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B74D51-2775-4C5C-959B-6D2DAE118EE3}">
  <dimension ref="A1:M21"/>
  <sheetViews>
    <sheetView topLeftCell="A7" workbookViewId="0">
      <selection activeCell="H21" sqref="H21"/>
    </sheetView>
  </sheetViews>
  <sheetFormatPr defaultColWidth="8.81640625" defaultRowHeight="15.5" x14ac:dyDescent="0.35"/>
  <cols>
    <col min="1" max="1" width="2.81640625" style="44" customWidth="1"/>
    <col min="2" max="2" width="27.26953125" style="44" customWidth="1"/>
    <col min="3" max="3" width="10.453125" style="44" customWidth="1"/>
    <col min="4" max="4" width="10.81640625" style="44" customWidth="1"/>
    <col min="5" max="7" width="14" style="44" customWidth="1"/>
    <col min="8" max="8" width="21.26953125" style="44" customWidth="1"/>
    <col min="9" max="16384" width="8.81640625" style="44"/>
  </cols>
  <sheetData>
    <row r="1" spans="1:13" x14ac:dyDescent="0.35">
      <c r="H1" s="352" t="s">
        <v>137</v>
      </c>
      <c r="I1" s="352"/>
      <c r="J1" s="352"/>
      <c r="K1" s="352"/>
      <c r="L1" s="352"/>
      <c r="M1" s="352"/>
    </row>
    <row r="2" spans="1:13" ht="16" thickBot="1" x14ac:dyDescent="0.4">
      <c r="H2" s="352"/>
      <c r="I2" s="352"/>
      <c r="J2" s="352"/>
      <c r="K2" s="352"/>
      <c r="L2" s="352"/>
      <c r="M2" s="352"/>
    </row>
    <row r="3" spans="1:13" ht="16" thickBot="1" x14ac:dyDescent="0.4">
      <c r="A3" s="45"/>
      <c r="B3" s="46" t="s">
        <v>138</v>
      </c>
      <c r="C3" s="47" t="s">
        <v>139</v>
      </c>
      <c r="D3" s="48"/>
      <c r="E3" s="49">
        <v>44317</v>
      </c>
      <c r="F3" s="50"/>
      <c r="G3" s="50"/>
      <c r="H3" s="352"/>
      <c r="I3" s="352"/>
      <c r="J3" s="352"/>
      <c r="K3" s="352"/>
      <c r="L3" s="352"/>
      <c r="M3" s="352"/>
    </row>
    <row r="4" spans="1:13" x14ac:dyDescent="0.35">
      <c r="H4" s="352"/>
      <c r="I4" s="352"/>
      <c r="J4" s="352"/>
      <c r="K4" s="352"/>
      <c r="L4" s="352"/>
      <c r="M4" s="352"/>
    </row>
    <row r="5" spans="1:13" x14ac:dyDescent="0.35">
      <c r="B5" s="51" t="s">
        <v>140</v>
      </c>
      <c r="C5" s="44" t="s">
        <v>141</v>
      </c>
      <c r="H5" s="352"/>
      <c r="I5" s="352"/>
      <c r="J5" s="352"/>
      <c r="K5" s="352"/>
      <c r="L5" s="352"/>
      <c r="M5" s="352"/>
    </row>
    <row r="6" spans="1:13" x14ac:dyDescent="0.35">
      <c r="B6" s="51" t="s">
        <v>142</v>
      </c>
      <c r="C6" s="44" t="s">
        <v>143</v>
      </c>
      <c r="H6" s="352"/>
      <c r="I6" s="352"/>
      <c r="J6" s="352"/>
      <c r="K6" s="352"/>
      <c r="L6" s="352"/>
      <c r="M6" s="352"/>
    </row>
    <row r="7" spans="1:13" x14ac:dyDescent="0.35">
      <c r="B7" s="44" t="s">
        <v>144</v>
      </c>
      <c r="C7" s="44" t="s">
        <v>145</v>
      </c>
      <c r="H7" s="352"/>
      <c r="I7" s="352"/>
      <c r="J7" s="352"/>
      <c r="K7" s="352"/>
      <c r="L7" s="352"/>
      <c r="M7" s="352"/>
    </row>
    <row r="8" spans="1:13" x14ac:dyDescent="0.35">
      <c r="B8" s="51" t="s">
        <v>146</v>
      </c>
      <c r="C8" s="44" t="s">
        <v>147</v>
      </c>
      <c r="H8" s="352"/>
      <c r="I8" s="352"/>
      <c r="J8" s="352"/>
      <c r="K8" s="352"/>
      <c r="L8" s="352"/>
      <c r="M8" s="352"/>
    </row>
    <row r="9" spans="1:13" x14ac:dyDescent="0.35">
      <c r="B9" s="51" t="s">
        <v>148</v>
      </c>
      <c r="C9" s="44" t="s">
        <v>359</v>
      </c>
      <c r="H9" s="352"/>
      <c r="I9" s="352"/>
      <c r="J9" s="352"/>
      <c r="K9" s="352"/>
      <c r="L9" s="352"/>
      <c r="M9" s="352"/>
    </row>
    <row r="10" spans="1:13" x14ac:dyDescent="0.35">
      <c r="H10" s="352"/>
      <c r="I10" s="352"/>
      <c r="J10" s="352"/>
      <c r="K10" s="352"/>
      <c r="L10" s="352"/>
      <c r="M10" s="352"/>
    </row>
    <row r="11" spans="1:13" x14ac:dyDescent="0.35">
      <c r="C11" s="353" t="s">
        <v>149</v>
      </c>
      <c r="D11" s="353"/>
      <c r="E11" s="353"/>
    </row>
    <row r="12" spans="1:13" ht="77.5" x14ac:dyDescent="0.35">
      <c r="B12" s="52" t="s">
        <v>162</v>
      </c>
      <c r="C12" s="53" t="s">
        <v>150</v>
      </c>
      <c r="D12" s="53" t="s">
        <v>151</v>
      </c>
      <c r="E12" s="53" t="s">
        <v>152</v>
      </c>
      <c r="F12" s="54" t="s">
        <v>153</v>
      </c>
      <c r="G12" s="54" t="s">
        <v>154</v>
      </c>
      <c r="H12" s="54" t="s">
        <v>155</v>
      </c>
    </row>
    <row r="13" spans="1:13" x14ac:dyDescent="0.35">
      <c r="B13" s="55" t="s">
        <v>156</v>
      </c>
      <c r="C13" s="56">
        <v>157</v>
      </c>
      <c r="D13" s="56">
        <v>120</v>
      </c>
      <c r="E13" s="56">
        <v>70</v>
      </c>
      <c r="F13" s="57">
        <f>(C13*1+D13*4+E13*1)/6</f>
        <v>117.83333333333333</v>
      </c>
      <c r="G13" s="58">
        <v>150</v>
      </c>
      <c r="H13" s="59">
        <f>F13*G13</f>
        <v>17675</v>
      </c>
    </row>
    <row r="14" spans="1:13" x14ac:dyDescent="0.35">
      <c r="B14" s="55" t="s">
        <v>360</v>
      </c>
      <c r="C14" s="56">
        <v>172</v>
      </c>
      <c r="D14" s="56">
        <v>135</v>
      </c>
      <c r="E14" s="56">
        <v>88</v>
      </c>
      <c r="F14" s="57">
        <f t="shared" ref="F14:F20" si="0">(C14*1+D14*4+E14*1)/6</f>
        <v>133.33333333333334</v>
      </c>
      <c r="G14" s="58">
        <v>90</v>
      </c>
      <c r="H14" s="59">
        <f t="shared" ref="H14:H20" si="1">F14*G14</f>
        <v>12000</v>
      </c>
    </row>
    <row r="15" spans="1:13" x14ac:dyDescent="0.35">
      <c r="B15" s="55"/>
      <c r="C15" s="56"/>
      <c r="D15" s="56"/>
      <c r="E15" s="56"/>
      <c r="F15" s="57">
        <f t="shared" si="0"/>
        <v>0</v>
      </c>
      <c r="G15" s="58"/>
      <c r="H15" s="59">
        <f t="shared" si="1"/>
        <v>0</v>
      </c>
    </row>
    <row r="16" spans="1:13" x14ac:dyDescent="0.35">
      <c r="B16" s="55"/>
      <c r="C16" s="56"/>
      <c r="D16" s="56"/>
      <c r="E16" s="56"/>
      <c r="F16" s="57">
        <f t="shared" si="0"/>
        <v>0</v>
      </c>
      <c r="G16" s="58"/>
      <c r="H16" s="59">
        <f t="shared" si="1"/>
        <v>0</v>
      </c>
    </row>
    <row r="17" spans="2:8" x14ac:dyDescent="0.35">
      <c r="B17" s="55"/>
      <c r="C17" s="56"/>
      <c r="D17" s="56"/>
      <c r="E17" s="56"/>
      <c r="F17" s="57">
        <f t="shared" si="0"/>
        <v>0</v>
      </c>
      <c r="G17" s="58"/>
      <c r="H17" s="59">
        <f t="shared" si="1"/>
        <v>0</v>
      </c>
    </row>
    <row r="18" spans="2:8" x14ac:dyDescent="0.35">
      <c r="B18" s="55"/>
      <c r="C18" s="56"/>
      <c r="D18" s="56"/>
      <c r="E18" s="56"/>
      <c r="F18" s="57">
        <f t="shared" si="0"/>
        <v>0</v>
      </c>
      <c r="G18" s="58"/>
      <c r="H18" s="59">
        <f t="shared" si="1"/>
        <v>0</v>
      </c>
    </row>
    <row r="19" spans="2:8" x14ac:dyDescent="0.35">
      <c r="B19" s="55"/>
      <c r="C19" s="56"/>
      <c r="D19" s="56"/>
      <c r="E19" s="56"/>
      <c r="F19" s="57">
        <f t="shared" si="0"/>
        <v>0</v>
      </c>
      <c r="G19" s="58"/>
      <c r="H19" s="59">
        <f t="shared" si="1"/>
        <v>0</v>
      </c>
    </row>
    <row r="20" spans="2:8" x14ac:dyDescent="0.35">
      <c r="B20" s="55"/>
      <c r="C20" s="56"/>
      <c r="D20" s="56"/>
      <c r="E20" s="56"/>
      <c r="F20" s="57">
        <f t="shared" si="0"/>
        <v>0</v>
      </c>
      <c r="G20" s="60"/>
      <c r="H20" s="59">
        <f t="shared" si="1"/>
        <v>0</v>
      </c>
    </row>
    <row r="21" spans="2:8" x14ac:dyDescent="0.35">
      <c r="E21" s="44" t="s">
        <v>157</v>
      </c>
      <c r="F21" s="61">
        <f>SUM(F13:F20)</f>
        <v>251.16666666666669</v>
      </c>
      <c r="G21" s="61"/>
      <c r="H21" s="62">
        <f>SUM(H13:H20)</f>
        <v>29675</v>
      </c>
    </row>
  </sheetData>
  <mergeCells count="2">
    <mergeCell ref="H1:M10"/>
    <mergeCell ref="C11:E1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73459D-0FEA-4E39-B262-8680EC110637}">
  <dimension ref="A1:M21"/>
  <sheetViews>
    <sheetView topLeftCell="A10" workbookViewId="0">
      <selection activeCell="G15" sqref="G15"/>
    </sheetView>
  </sheetViews>
  <sheetFormatPr defaultColWidth="8.81640625" defaultRowHeight="15.5" x14ac:dyDescent="0.35"/>
  <cols>
    <col min="1" max="1" width="2.81640625" style="44" customWidth="1"/>
    <col min="2" max="2" width="27.26953125" style="44" customWidth="1"/>
    <col min="3" max="3" width="10.453125" style="44" customWidth="1"/>
    <col min="4" max="4" width="13.7265625" style="44" customWidth="1"/>
    <col min="5" max="7" width="14" style="44" customWidth="1"/>
    <col min="8" max="8" width="21.26953125" style="44" customWidth="1"/>
    <col min="9" max="16384" width="8.81640625" style="44"/>
  </cols>
  <sheetData>
    <row r="1" spans="1:13" x14ac:dyDescent="0.35">
      <c r="H1" s="352" t="s">
        <v>363</v>
      </c>
      <c r="I1" s="352"/>
      <c r="J1" s="352"/>
      <c r="K1" s="352"/>
      <c r="L1" s="352"/>
      <c r="M1" s="352"/>
    </row>
    <row r="2" spans="1:13" ht="16" thickBot="1" x14ac:dyDescent="0.4">
      <c r="H2" s="352"/>
      <c r="I2" s="352"/>
      <c r="J2" s="352"/>
      <c r="K2" s="352"/>
      <c r="L2" s="352"/>
      <c r="M2" s="352"/>
    </row>
    <row r="3" spans="1:13" ht="16" thickBot="1" x14ac:dyDescent="0.4">
      <c r="A3" s="45"/>
      <c r="B3" s="46" t="s">
        <v>138</v>
      </c>
      <c r="C3" s="47" t="s">
        <v>158</v>
      </c>
      <c r="D3" s="48"/>
      <c r="E3" s="49">
        <v>44317</v>
      </c>
      <c r="F3" s="50"/>
      <c r="G3" s="50"/>
      <c r="H3" s="352"/>
      <c r="I3" s="352"/>
      <c r="J3" s="352"/>
      <c r="K3" s="352"/>
      <c r="L3" s="352"/>
      <c r="M3" s="352"/>
    </row>
    <row r="4" spans="1:13" x14ac:dyDescent="0.35">
      <c r="H4" s="352"/>
      <c r="I4" s="352"/>
      <c r="J4" s="352"/>
      <c r="K4" s="352"/>
      <c r="L4" s="352"/>
      <c r="M4" s="352"/>
    </row>
    <row r="5" spans="1:13" x14ac:dyDescent="0.35">
      <c r="B5" s="51" t="s">
        <v>140</v>
      </c>
      <c r="C5" s="44" t="s">
        <v>141</v>
      </c>
      <c r="H5" s="352"/>
      <c r="I5" s="352"/>
      <c r="J5" s="352"/>
      <c r="K5" s="352"/>
      <c r="L5" s="352"/>
      <c r="M5" s="352"/>
    </row>
    <row r="6" spans="1:13" x14ac:dyDescent="0.35">
      <c r="B6" s="51" t="s">
        <v>142</v>
      </c>
      <c r="C6" s="44" t="s">
        <v>159</v>
      </c>
      <c r="H6" s="352"/>
      <c r="I6" s="352"/>
      <c r="J6" s="352"/>
      <c r="K6" s="352"/>
      <c r="L6" s="352"/>
      <c r="M6" s="352"/>
    </row>
    <row r="7" spans="1:13" x14ac:dyDescent="0.35">
      <c r="B7" s="44" t="s">
        <v>144</v>
      </c>
      <c r="C7" s="44" t="s">
        <v>160</v>
      </c>
      <c r="H7" s="352"/>
      <c r="I7" s="352"/>
      <c r="J7" s="352"/>
      <c r="K7" s="352"/>
      <c r="L7" s="352"/>
      <c r="M7" s="352"/>
    </row>
    <row r="8" spans="1:13" x14ac:dyDescent="0.35">
      <c r="B8" s="51" t="s">
        <v>146</v>
      </c>
      <c r="C8" s="44" t="s">
        <v>161</v>
      </c>
      <c r="H8" s="352"/>
      <c r="I8" s="352"/>
      <c r="J8" s="352"/>
      <c r="K8" s="352"/>
      <c r="L8" s="352"/>
      <c r="M8" s="352"/>
    </row>
    <row r="9" spans="1:13" x14ac:dyDescent="0.35">
      <c r="B9" s="51" t="s">
        <v>148</v>
      </c>
      <c r="C9" s="44" t="s">
        <v>361</v>
      </c>
      <c r="H9" s="352"/>
      <c r="I9" s="352"/>
      <c r="J9" s="352"/>
      <c r="K9" s="352"/>
      <c r="L9" s="352"/>
      <c r="M9" s="352"/>
    </row>
    <row r="10" spans="1:13" x14ac:dyDescent="0.35">
      <c r="H10" s="352"/>
      <c r="I10" s="352"/>
      <c r="J10" s="352"/>
      <c r="K10" s="352"/>
      <c r="L10" s="352"/>
      <c r="M10" s="352"/>
    </row>
    <row r="11" spans="1:13" x14ac:dyDescent="0.35">
      <c r="C11" s="353" t="s">
        <v>362</v>
      </c>
      <c r="D11" s="353"/>
      <c r="E11" s="353"/>
    </row>
    <row r="12" spans="1:13" ht="77.5" x14ac:dyDescent="0.35">
      <c r="B12" s="52" t="s">
        <v>162</v>
      </c>
      <c r="C12" s="53" t="s">
        <v>150</v>
      </c>
      <c r="D12" s="53" t="s">
        <v>151</v>
      </c>
      <c r="E12" s="53" t="s">
        <v>152</v>
      </c>
      <c r="F12" s="54" t="s">
        <v>153</v>
      </c>
      <c r="G12" s="54" t="s">
        <v>154</v>
      </c>
      <c r="H12" s="54" t="s">
        <v>155</v>
      </c>
    </row>
    <row r="13" spans="1:13" x14ac:dyDescent="0.35">
      <c r="A13" s="44">
        <v>720</v>
      </c>
      <c r="B13" s="207" t="s">
        <v>373</v>
      </c>
      <c r="C13" s="208">
        <v>100</v>
      </c>
      <c r="D13" s="208">
        <v>60</v>
      </c>
      <c r="E13" s="208">
        <v>20</v>
      </c>
      <c r="F13" s="206">
        <f>(C13*1+D13*4+E13*1)/6</f>
        <v>60</v>
      </c>
      <c r="G13" s="209">
        <v>70</v>
      </c>
      <c r="H13" s="59">
        <f>F13*G13</f>
        <v>4200</v>
      </c>
    </row>
    <row r="14" spans="1:13" x14ac:dyDescent="0.35">
      <c r="B14" s="207" t="s">
        <v>374</v>
      </c>
      <c r="C14" s="208">
        <v>65</v>
      </c>
      <c r="D14" s="208">
        <v>38</v>
      </c>
      <c r="E14" s="208">
        <v>11</v>
      </c>
      <c r="F14" s="206">
        <f t="shared" ref="F14:F20" si="0">(C14*1+D14*4+E14*1)/6</f>
        <v>38</v>
      </c>
      <c r="G14" s="209">
        <v>90</v>
      </c>
      <c r="H14" s="59">
        <f t="shared" ref="H14:H20" si="1">F14*G14</f>
        <v>3420</v>
      </c>
    </row>
    <row r="15" spans="1:13" x14ac:dyDescent="0.35">
      <c r="B15" s="207"/>
      <c r="C15" s="208"/>
      <c r="D15" s="208"/>
      <c r="E15" s="208"/>
      <c r="F15" s="206">
        <f t="shared" si="0"/>
        <v>0</v>
      </c>
      <c r="G15" s="209"/>
      <c r="H15" s="59">
        <f t="shared" si="1"/>
        <v>0</v>
      </c>
    </row>
    <row r="16" spans="1:13" x14ac:dyDescent="0.35">
      <c r="B16" s="207"/>
      <c r="C16" s="208"/>
      <c r="D16" s="208"/>
      <c r="E16" s="208"/>
      <c r="F16" s="206">
        <f t="shared" si="0"/>
        <v>0</v>
      </c>
      <c r="G16" s="209"/>
      <c r="H16" s="59">
        <f t="shared" si="1"/>
        <v>0</v>
      </c>
    </row>
    <row r="17" spans="2:8" x14ac:dyDescent="0.35">
      <c r="B17" s="207"/>
      <c r="C17" s="208"/>
      <c r="D17" s="208"/>
      <c r="E17" s="208"/>
      <c r="F17" s="206">
        <f t="shared" si="0"/>
        <v>0</v>
      </c>
      <c r="G17" s="209"/>
      <c r="H17" s="59">
        <f t="shared" si="1"/>
        <v>0</v>
      </c>
    </row>
    <row r="18" spans="2:8" x14ac:dyDescent="0.35">
      <c r="B18" s="207"/>
      <c r="C18" s="208"/>
      <c r="D18" s="208"/>
      <c r="E18" s="208"/>
      <c r="F18" s="206">
        <f t="shared" si="0"/>
        <v>0</v>
      </c>
      <c r="G18" s="209"/>
      <c r="H18" s="59">
        <f t="shared" si="1"/>
        <v>0</v>
      </c>
    </row>
    <row r="19" spans="2:8" x14ac:dyDescent="0.35">
      <c r="B19" s="207"/>
      <c r="C19" s="208"/>
      <c r="D19" s="208"/>
      <c r="E19" s="208"/>
      <c r="F19" s="206">
        <f t="shared" si="0"/>
        <v>0</v>
      </c>
      <c r="G19" s="209"/>
      <c r="H19" s="59">
        <f t="shared" si="1"/>
        <v>0</v>
      </c>
    </row>
    <row r="20" spans="2:8" x14ac:dyDescent="0.35">
      <c r="B20" s="207"/>
      <c r="C20" s="208"/>
      <c r="D20" s="208"/>
      <c r="E20" s="208"/>
      <c r="F20" s="206">
        <f t="shared" si="0"/>
        <v>0</v>
      </c>
      <c r="G20" s="333"/>
      <c r="H20" s="59">
        <f t="shared" si="1"/>
        <v>0</v>
      </c>
    </row>
    <row r="21" spans="2:8" x14ac:dyDescent="0.35">
      <c r="E21" s="44" t="s">
        <v>157</v>
      </c>
      <c r="F21" s="206">
        <f>SUM(F13:F20)</f>
        <v>98</v>
      </c>
      <c r="G21" s="61"/>
      <c r="H21" s="62">
        <f>SUM(H13:H20)</f>
        <v>7620</v>
      </c>
    </row>
  </sheetData>
  <sheetProtection sheet="1" selectLockedCells="1"/>
  <mergeCells count="2">
    <mergeCell ref="H1:M10"/>
    <mergeCell ref="C11:E1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84643B-F107-4AFB-9CA2-AE566F24B024}">
  <dimension ref="A1:M77"/>
  <sheetViews>
    <sheetView topLeftCell="A31" workbookViewId="0">
      <selection activeCell="C62" sqref="C62"/>
    </sheetView>
  </sheetViews>
  <sheetFormatPr defaultRowHeight="12.5" x14ac:dyDescent="0.25"/>
  <cols>
    <col min="1" max="1" width="3.1796875" style="130" customWidth="1"/>
    <col min="2" max="2" width="42.54296875" style="130" customWidth="1"/>
    <col min="3" max="3" width="16.26953125" style="130" customWidth="1"/>
    <col min="4" max="4" width="11.1796875" style="130" bestFit="1" customWidth="1"/>
    <col min="5" max="16384" width="8.7265625" style="130"/>
  </cols>
  <sheetData>
    <row r="1" spans="1:13" x14ac:dyDescent="0.25">
      <c r="A1" s="358" t="s">
        <v>333</v>
      </c>
      <c r="B1" s="359"/>
      <c r="C1" s="359"/>
      <c r="D1" s="359"/>
      <c r="E1" s="359"/>
      <c r="F1" s="359"/>
      <c r="G1" s="359"/>
      <c r="H1" s="359"/>
      <c r="I1" s="359"/>
      <c r="J1" s="359"/>
      <c r="K1" s="359"/>
      <c r="L1" s="359"/>
      <c r="M1" s="359"/>
    </row>
    <row r="2" spans="1:13" x14ac:dyDescent="0.25">
      <c r="A2" s="359"/>
      <c r="B2" s="359"/>
      <c r="C2" s="359"/>
      <c r="D2" s="359"/>
      <c r="E2" s="359"/>
      <c r="F2" s="359"/>
      <c r="G2" s="359"/>
      <c r="H2" s="359"/>
      <c r="I2" s="359"/>
      <c r="J2" s="359"/>
      <c r="K2" s="359"/>
      <c r="L2" s="359"/>
      <c r="M2" s="359"/>
    </row>
    <row r="3" spans="1:13" x14ac:dyDescent="0.25">
      <c r="A3" s="359"/>
      <c r="B3" s="359"/>
      <c r="C3" s="359"/>
      <c r="D3" s="359"/>
      <c r="E3" s="359"/>
      <c r="F3" s="359"/>
      <c r="G3" s="359"/>
      <c r="H3" s="359"/>
      <c r="I3" s="359"/>
      <c r="J3" s="359"/>
      <c r="K3" s="359"/>
      <c r="L3" s="359"/>
      <c r="M3" s="359"/>
    </row>
    <row r="4" spans="1:13" ht="2" customHeight="1" x14ac:dyDescent="0.25">
      <c r="A4" s="359"/>
      <c r="B4" s="359"/>
      <c r="C4" s="359"/>
      <c r="D4" s="359"/>
      <c r="E4" s="359"/>
      <c r="F4" s="359"/>
      <c r="G4" s="359"/>
      <c r="H4" s="359"/>
      <c r="I4" s="359"/>
      <c r="J4" s="359"/>
      <c r="K4" s="359"/>
      <c r="L4" s="359"/>
      <c r="M4" s="359"/>
    </row>
    <row r="5" spans="1:13" hidden="1" x14ac:dyDescent="0.25">
      <c r="A5" s="359"/>
      <c r="B5" s="359"/>
      <c r="C5" s="359"/>
      <c r="D5" s="359"/>
      <c r="E5" s="359"/>
      <c r="F5" s="359"/>
      <c r="G5" s="359"/>
      <c r="H5" s="359"/>
      <c r="I5" s="359"/>
      <c r="J5" s="359"/>
      <c r="K5" s="359"/>
      <c r="L5" s="359"/>
      <c r="M5" s="359"/>
    </row>
    <row r="6" spans="1:13" x14ac:dyDescent="0.25">
      <c r="A6" s="360" t="s">
        <v>334</v>
      </c>
      <c r="B6" s="360"/>
      <c r="C6" s="360"/>
      <c r="D6" s="360"/>
      <c r="E6" s="360"/>
      <c r="F6" s="360"/>
      <c r="G6" s="360"/>
      <c r="H6" s="360"/>
      <c r="I6" s="360"/>
      <c r="J6" s="360"/>
      <c r="K6" s="360"/>
      <c r="L6" s="360"/>
      <c r="M6" s="360"/>
    </row>
    <row r="7" spans="1:13" x14ac:dyDescent="0.25">
      <c r="A7" s="360"/>
      <c r="B7" s="360"/>
      <c r="C7" s="360"/>
      <c r="D7" s="360"/>
      <c r="E7" s="360"/>
      <c r="F7" s="360"/>
      <c r="G7" s="360"/>
      <c r="H7" s="360"/>
      <c r="I7" s="360"/>
      <c r="J7" s="360"/>
      <c r="K7" s="360"/>
      <c r="L7" s="360"/>
      <c r="M7" s="360"/>
    </row>
    <row r="8" spans="1:13" x14ac:dyDescent="0.25">
      <c r="A8" s="360"/>
      <c r="B8" s="360"/>
      <c r="C8" s="360"/>
      <c r="D8" s="360"/>
      <c r="E8" s="360"/>
      <c r="F8" s="360"/>
      <c r="G8" s="360"/>
      <c r="H8" s="360"/>
      <c r="I8" s="360"/>
      <c r="J8" s="360"/>
      <c r="K8" s="360"/>
      <c r="L8" s="360"/>
      <c r="M8" s="360"/>
    </row>
    <row r="9" spans="1:13" x14ac:dyDescent="0.25">
      <c r="A9" s="360"/>
      <c r="B9" s="360"/>
      <c r="C9" s="360"/>
      <c r="D9" s="360"/>
      <c r="E9" s="360"/>
      <c r="F9" s="360"/>
      <c r="G9" s="360"/>
      <c r="H9" s="360"/>
      <c r="I9" s="360"/>
      <c r="J9" s="360"/>
      <c r="K9" s="360"/>
      <c r="L9" s="360"/>
      <c r="M9" s="360"/>
    </row>
    <row r="10" spans="1:13" x14ac:dyDescent="0.25">
      <c r="A10" s="360"/>
      <c r="B10" s="360"/>
      <c r="C10" s="360"/>
      <c r="D10" s="360"/>
      <c r="E10" s="360"/>
      <c r="F10" s="360"/>
      <c r="G10" s="360"/>
      <c r="H10" s="360"/>
      <c r="I10" s="360"/>
      <c r="J10" s="360"/>
      <c r="K10" s="360"/>
      <c r="L10" s="360"/>
      <c r="M10" s="360"/>
    </row>
    <row r="11" spans="1:13" x14ac:dyDescent="0.25">
      <c r="A11" s="360"/>
      <c r="B11" s="360"/>
      <c r="C11" s="360"/>
      <c r="D11" s="360"/>
      <c r="E11" s="360"/>
      <c r="F11" s="360"/>
      <c r="G11" s="360"/>
      <c r="H11" s="360"/>
      <c r="I11" s="360"/>
      <c r="J11" s="360"/>
      <c r="K11" s="360"/>
      <c r="L11" s="360"/>
      <c r="M11" s="360"/>
    </row>
    <row r="12" spans="1:13" x14ac:dyDescent="0.25">
      <c r="A12" s="360"/>
      <c r="B12" s="360"/>
      <c r="C12" s="360"/>
      <c r="D12" s="360"/>
      <c r="E12" s="360"/>
      <c r="F12" s="360"/>
      <c r="G12" s="360"/>
      <c r="H12" s="360"/>
      <c r="I12" s="360"/>
      <c r="J12" s="360"/>
      <c r="K12" s="360"/>
      <c r="L12" s="360"/>
      <c r="M12" s="360"/>
    </row>
    <row r="13" spans="1:13" x14ac:dyDescent="0.25">
      <c r="A13" s="360"/>
      <c r="B13" s="360"/>
      <c r="C13" s="360"/>
      <c r="D13" s="360"/>
      <c r="E13" s="360"/>
      <c r="F13" s="360"/>
      <c r="G13" s="360"/>
      <c r="H13" s="360"/>
      <c r="I13" s="360"/>
      <c r="J13" s="360"/>
      <c r="K13" s="360"/>
      <c r="L13" s="360"/>
      <c r="M13" s="360"/>
    </row>
    <row r="14" spans="1:13" x14ac:dyDescent="0.25">
      <c r="A14" s="360"/>
      <c r="B14" s="360"/>
      <c r="C14" s="360"/>
      <c r="D14" s="360"/>
      <c r="E14" s="360"/>
      <c r="F14" s="360"/>
      <c r="G14" s="360"/>
      <c r="H14" s="360"/>
      <c r="I14" s="360"/>
      <c r="J14" s="360"/>
      <c r="K14" s="360"/>
      <c r="L14" s="360"/>
      <c r="M14" s="360"/>
    </row>
    <row r="15" spans="1:13" x14ac:dyDescent="0.25">
      <c r="A15" s="360"/>
      <c r="B15" s="360"/>
      <c r="C15" s="360"/>
      <c r="D15" s="360"/>
      <c r="E15" s="360"/>
      <c r="F15" s="360"/>
      <c r="G15" s="360"/>
      <c r="H15" s="360"/>
      <c r="I15" s="360"/>
      <c r="J15" s="360"/>
      <c r="K15" s="360"/>
      <c r="L15" s="360"/>
      <c r="M15" s="360"/>
    </row>
    <row r="16" spans="1:13" x14ac:dyDescent="0.25">
      <c r="A16" s="360"/>
      <c r="B16" s="360"/>
      <c r="C16" s="360"/>
      <c r="D16" s="360"/>
      <c r="E16" s="360"/>
      <c r="F16" s="360"/>
      <c r="G16" s="360"/>
      <c r="H16" s="360"/>
      <c r="I16" s="360"/>
      <c r="J16" s="360"/>
      <c r="K16" s="360"/>
      <c r="L16" s="360"/>
      <c r="M16" s="360"/>
    </row>
    <row r="17" spans="1:13" x14ac:dyDescent="0.25">
      <c r="A17" s="360"/>
      <c r="B17" s="360"/>
      <c r="C17" s="360"/>
      <c r="D17" s="360"/>
      <c r="E17" s="360"/>
      <c r="F17" s="360"/>
      <c r="G17" s="360"/>
      <c r="H17" s="360"/>
      <c r="I17" s="360"/>
      <c r="J17" s="360"/>
      <c r="K17" s="360"/>
      <c r="L17" s="360"/>
      <c r="M17" s="360"/>
    </row>
    <row r="18" spans="1:13" x14ac:dyDescent="0.25">
      <c r="A18" s="360"/>
      <c r="B18" s="360"/>
      <c r="C18" s="360"/>
      <c r="D18" s="360"/>
      <c r="E18" s="360"/>
      <c r="F18" s="360"/>
      <c r="G18" s="360"/>
      <c r="H18" s="360"/>
      <c r="I18" s="360"/>
      <c r="J18" s="360"/>
      <c r="K18" s="360"/>
      <c r="L18" s="360"/>
      <c r="M18" s="360"/>
    </row>
    <row r="19" spans="1:13" x14ac:dyDescent="0.25">
      <c r="A19" s="360"/>
      <c r="B19" s="360"/>
      <c r="C19" s="360"/>
      <c r="D19" s="360"/>
      <c r="E19" s="360"/>
      <c r="F19" s="360"/>
      <c r="G19" s="360"/>
      <c r="H19" s="360"/>
      <c r="I19" s="360"/>
      <c r="J19" s="360"/>
      <c r="K19" s="360"/>
      <c r="L19" s="360"/>
      <c r="M19" s="360"/>
    </row>
    <row r="20" spans="1:13" x14ac:dyDescent="0.25">
      <c r="A20" s="360"/>
      <c r="B20" s="360"/>
      <c r="C20" s="360"/>
      <c r="D20" s="360"/>
      <c r="E20" s="360"/>
      <c r="F20" s="360"/>
      <c r="G20" s="360"/>
      <c r="H20" s="360"/>
      <c r="I20" s="360"/>
      <c r="J20" s="360"/>
      <c r="K20" s="360"/>
      <c r="L20" s="360"/>
      <c r="M20" s="360"/>
    </row>
    <row r="21" spans="1:13" x14ac:dyDescent="0.25">
      <c r="A21" s="360"/>
      <c r="B21" s="360"/>
      <c r="C21" s="360"/>
      <c r="D21" s="360"/>
      <c r="E21" s="360"/>
      <c r="F21" s="360"/>
      <c r="G21" s="360"/>
      <c r="H21" s="360"/>
      <c r="I21" s="360"/>
      <c r="J21" s="360"/>
      <c r="K21" s="360"/>
      <c r="L21" s="360"/>
      <c r="M21" s="360"/>
    </row>
    <row r="22" spans="1:13" ht="78.5" customHeight="1" x14ac:dyDescent="0.25">
      <c r="A22" s="360"/>
      <c r="B22" s="360"/>
      <c r="C22" s="360"/>
      <c r="D22" s="360"/>
      <c r="E22" s="360"/>
      <c r="F22" s="360"/>
      <c r="G22" s="360"/>
      <c r="H22" s="360"/>
      <c r="I22" s="360"/>
      <c r="J22" s="360"/>
      <c r="K22" s="360"/>
      <c r="L22" s="360"/>
      <c r="M22" s="360"/>
    </row>
    <row r="23" spans="1:13" ht="12" customHeight="1" x14ac:dyDescent="0.25">
      <c r="A23" s="357" t="s">
        <v>357</v>
      </c>
      <c r="B23" s="357"/>
      <c r="C23" s="357"/>
      <c r="D23" s="357"/>
      <c r="E23" s="357"/>
      <c r="F23" s="357"/>
      <c r="G23" s="357"/>
      <c r="H23" s="190"/>
      <c r="I23" s="190"/>
      <c r="J23" s="190"/>
      <c r="K23" s="190"/>
      <c r="L23" s="190"/>
      <c r="M23" s="190"/>
    </row>
    <row r="24" spans="1:13" ht="11" customHeight="1" x14ac:dyDescent="0.25">
      <c r="A24" s="190"/>
      <c r="B24" s="190"/>
      <c r="C24" s="190"/>
      <c r="D24" s="190"/>
      <c r="E24" s="190"/>
      <c r="F24" s="190"/>
      <c r="G24" s="190"/>
      <c r="H24" s="190"/>
      <c r="I24" s="190"/>
      <c r="J24" s="190"/>
      <c r="K24" s="190"/>
      <c r="L24" s="190"/>
      <c r="M24" s="190"/>
    </row>
    <row r="25" spans="1:13" ht="16" customHeight="1" x14ac:dyDescent="0.25">
      <c r="A25" s="354" t="s">
        <v>335</v>
      </c>
      <c r="B25" s="355"/>
      <c r="C25" s="355"/>
      <c r="D25" s="355"/>
      <c r="E25" s="355"/>
      <c r="F25" s="355"/>
      <c r="G25" s="355"/>
      <c r="H25" s="190"/>
      <c r="I25" s="190"/>
      <c r="J25" s="190"/>
      <c r="K25" s="190"/>
      <c r="L25" s="190"/>
      <c r="M25" s="190"/>
    </row>
    <row r="27" spans="1:13" x14ac:dyDescent="0.25">
      <c r="A27" s="361" t="s">
        <v>336</v>
      </c>
      <c r="B27" s="361"/>
      <c r="C27" s="361"/>
      <c r="D27" s="361"/>
      <c r="E27" s="361"/>
      <c r="F27" s="361"/>
      <c r="G27" s="361"/>
    </row>
    <row r="28" spans="1:13" x14ac:dyDescent="0.25">
      <c r="A28" s="361"/>
      <c r="B28" s="361"/>
      <c r="C28" s="361"/>
      <c r="D28" s="361"/>
      <c r="E28" s="361"/>
      <c r="F28" s="361"/>
      <c r="G28" s="361"/>
    </row>
    <row r="29" spans="1:13" ht="32" customHeight="1" x14ac:dyDescent="0.25">
      <c r="A29" s="361"/>
      <c r="B29" s="361"/>
      <c r="C29" s="361"/>
      <c r="D29" s="361"/>
      <c r="E29" s="361"/>
      <c r="F29" s="361"/>
      <c r="G29" s="361"/>
    </row>
    <row r="32" spans="1:13" ht="14.5" x14ac:dyDescent="0.35">
      <c r="B32" s="191" t="s">
        <v>337</v>
      </c>
      <c r="C32" s="192">
        <v>17</v>
      </c>
    </row>
    <row r="33" spans="1:7" ht="14.5" x14ac:dyDescent="0.35">
      <c r="B33" s="191" t="s">
        <v>338</v>
      </c>
      <c r="C33" s="192">
        <v>10</v>
      </c>
    </row>
    <row r="34" spans="1:7" ht="14.5" x14ac:dyDescent="0.35">
      <c r="B34" s="191" t="s">
        <v>339</v>
      </c>
      <c r="C34" s="192">
        <v>5</v>
      </c>
    </row>
    <row r="35" spans="1:7" ht="14.5" x14ac:dyDescent="0.35">
      <c r="B35" s="191" t="s">
        <v>340</v>
      </c>
      <c r="C35" s="192">
        <f>SUM(C32:C34)</f>
        <v>32</v>
      </c>
    </row>
    <row r="36" spans="1:7" ht="14.5" x14ac:dyDescent="0.35">
      <c r="B36" s="191"/>
      <c r="C36" s="192"/>
    </row>
    <row r="37" spans="1:7" ht="14.5" x14ac:dyDescent="0.35">
      <c r="B37" s="191" t="s">
        <v>341</v>
      </c>
      <c r="C37" s="193">
        <v>50</v>
      </c>
    </row>
    <row r="38" spans="1:7" ht="14.5" x14ac:dyDescent="0.35">
      <c r="B38" s="194"/>
      <c r="C38" s="195"/>
    </row>
    <row r="39" spans="1:7" ht="14.5" x14ac:dyDescent="0.35">
      <c r="B39" s="194"/>
      <c r="C39" s="195"/>
    </row>
    <row r="40" spans="1:7" x14ac:dyDescent="0.25">
      <c r="A40" s="130" t="s">
        <v>342</v>
      </c>
      <c r="C40" s="196"/>
    </row>
    <row r="41" spans="1:7" ht="14.5" x14ac:dyDescent="0.25">
      <c r="A41" s="197" t="s">
        <v>343</v>
      </c>
    </row>
    <row r="42" spans="1:7" ht="14.5" x14ac:dyDescent="0.25">
      <c r="A42" s="197"/>
    </row>
    <row r="43" spans="1:7" ht="14.5" x14ac:dyDescent="0.35">
      <c r="B43" s="198" t="s">
        <v>182</v>
      </c>
      <c r="C43" s="199">
        <f>C35*C37</f>
        <v>1600</v>
      </c>
    </row>
    <row r="44" spans="1:7" ht="14.5" x14ac:dyDescent="0.35">
      <c r="B44" s="200"/>
      <c r="C44" s="201"/>
    </row>
    <row r="45" spans="1:7" ht="14.5" x14ac:dyDescent="0.35">
      <c r="B45" s="200"/>
      <c r="C45" s="201"/>
    </row>
    <row r="46" spans="1:7" x14ac:dyDescent="0.25">
      <c r="A46" s="354" t="s">
        <v>344</v>
      </c>
      <c r="B46" s="355"/>
      <c r="C46" s="355"/>
      <c r="D46" s="355"/>
      <c r="E46" s="355"/>
      <c r="F46" s="355"/>
      <c r="G46" s="355"/>
    </row>
    <row r="48" spans="1:7" x14ac:dyDescent="0.25">
      <c r="A48" s="361" t="s">
        <v>345</v>
      </c>
      <c r="B48" s="361"/>
      <c r="C48" s="361"/>
      <c r="D48" s="361"/>
      <c r="E48" s="361"/>
      <c r="F48" s="361"/>
      <c r="G48" s="361"/>
    </row>
    <row r="49" spans="1:7" x14ac:dyDescent="0.25">
      <c r="A49" s="361"/>
      <c r="B49" s="361"/>
      <c r="C49" s="361"/>
      <c r="D49" s="361"/>
      <c r="E49" s="361"/>
      <c r="F49" s="361"/>
      <c r="G49" s="361"/>
    </row>
    <row r="50" spans="1:7" ht="65.5" customHeight="1" x14ac:dyDescent="0.25">
      <c r="A50" s="361"/>
      <c r="B50" s="361"/>
      <c r="C50" s="361"/>
      <c r="D50" s="361"/>
      <c r="E50" s="361"/>
      <c r="F50" s="361"/>
      <c r="G50" s="361"/>
    </row>
    <row r="51" spans="1:7" ht="14.5" x14ac:dyDescent="0.35">
      <c r="B51" s="191" t="s">
        <v>337</v>
      </c>
      <c r="C51" s="192">
        <v>0</v>
      </c>
    </row>
    <row r="52" spans="1:7" ht="14.5" x14ac:dyDescent="0.35">
      <c r="B52" s="191" t="s">
        <v>338</v>
      </c>
      <c r="C52" s="192">
        <v>150</v>
      </c>
    </row>
    <row r="53" spans="1:7" ht="14.5" x14ac:dyDescent="0.35">
      <c r="B53" s="191" t="s">
        <v>346</v>
      </c>
      <c r="C53" s="192">
        <v>15</v>
      </c>
    </row>
    <row r="54" spans="1:7" ht="14.5" x14ac:dyDescent="0.35">
      <c r="B54" s="191" t="s">
        <v>340</v>
      </c>
      <c r="C54" s="192">
        <f>SUM(C51:C53)</f>
        <v>165</v>
      </c>
    </row>
    <row r="55" spans="1:7" ht="14.5" x14ac:dyDescent="0.35">
      <c r="B55" s="191"/>
      <c r="C55" s="192"/>
    </row>
    <row r="56" spans="1:7" ht="14.5" x14ac:dyDescent="0.35">
      <c r="B56" s="191" t="s">
        <v>341</v>
      </c>
      <c r="C56" s="193">
        <v>100</v>
      </c>
    </row>
    <row r="57" spans="1:7" ht="14.5" x14ac:dyDescent="0.35">
      <c r="B57" s="194"/>
      <c r="C57" s="195"/>
    </row>
    <row r="58" spans="1:7" ht="14.5" x14ac:dyDescent="0.35">
      <c r="B58" s="194"/>
      <c r="C58" s="195"/>
    </row>
    <row r="59" spans="1:7" x14ac:dyDescent="0.25">
      <c r="A59" s="130" t="s">
        <v>342</v>
      </c>
      <c r="C59" s="196"/>
    </row>
    <row r="60" spans="1:7" ht="14.5" x14ac:dyDescent="0.25">
      <c r="A60" s="197" t="s">
        <v>343</v>
      </c>
    </row>
    <row r="61" spans="1:7" ht="14.5" x14ac:dyDescent="0.25">
      <c r="A61" s="197"/>
    </row>
    <row r="62" spans="1:7" ht="14.5" x14ac:dyDescent="0.35">
      <c r="B62" s="198" t="s">
        <v>347</v>
      </c>
      <c r="C62" s="199">
        <f>C54*C56</f>
        <v>16500</v>
      </c>
    </row>
    <row r="65" spans="1:7" x14ac:dyDescent="0.25">
      <c r="A65" s="354" t="s">
        <v>348</v>
      </c>
      <c r="B65" s="355"/>
      <c r="C65" s="355"/>
      <c r="D65" s="355"/>
      <c r="E65" s="355"/>
      <c r="F65" s="355"/>
      <c r="G65" s="355"/>
    </row>
    <row r="67" spans="1:7" x14ac:dyDescent="0.25">
      <c r="A67" s="356" t="s">
        <v>349</v>
      </c>
      <c r="B67" s="356"/>
      <c r="C67" s="356"/>
      <c r="D67" s="356"/>
      <c r="E67" s="356"/>
      <c r="F67" s="356"/>
      <c r="G67" s="356"/>
    </row>
    <row r="68" spans="1:7" ht="67" customHeight="1" x14ac:dyDescent="0.25">
      <c r="A68" s="356"/>
      <c r="B68" s="356"/>
      <c r="C68" s="356"/>
      <c r="D68" s="356"/>
      <c r="E68" s="356"/>
      <c r="F68" s="356"/>
      <c r="G68" s="356"/>
    </row>
    <row r="70" spans="1:7" x14ac:dyDescent="0.25">
      <c r="B70" s="202" t="s">
        <v>350</v>
      </c>
      <c r="C70" s="192">
        <v>8000</v>
      </c>
    </row>
    <row r="71" spans="1:7" x14ac:dyDescent="0.25">
      <c r="B71" s="202" t="s">
        <v>351</v>
      </c>
      <c r="C71" s="192">
        <v>4000</v>
      </c>
    </row>
    <row r="72" spans="1:7" x14ac:dyDescent="0.25">
      <c r="B72" s="202" t="s">
        <v>352</v>
      </c>
      <c r="C72" s="192">
        <v>3500</v>
      </c>
    </row>
    <row r="73" spans="1:7" x14ac:dyDescent="0.25">
      <c r="C73" s="196"/>
    </row>
    <row r="74" spans="1:7" x14ac:dyDescent="0.25">
      <c r="A74" s="130" t="s">
        <v>342</v>
      </c>
      <c r="C74" s="196"/>
    </row>
    <row r="75" spans="1:7" ht="14.5" x14ac:dyDescent="0.25">
      <c r="A75" s="197" t="s">
        <v>353</v>
      </c>
    </row>
    <row r="76" spans="1:7" ht="14.5" x14ac:dyDescent="0.25">
      <c r="A76" s="197"/>
    </row>
    <row r="77" spans="1:7" ht="14.5" x14ac:dyDescent="0.35">
      <c r="B77" s="198" t="s">
        <v>354</v>
      </c>
      <c r="C77" s="199">
        <f>C70+C71-C72</f>
        <v>8500</v>
      </c>
    </row>
  </sheetData>
  <mergeCells count="9">
    <mergeCell ref="A65:G65"/>
    <mergeCell ref="A67:G68"/>
    <mergeCell ref="A23:G23"/>
    <mergeCell ref="A1:M5"/>
    <mergeCell ref="A6:M22"/>
    <mergeCell ref="A25:G25"/>
    <mergeCell ref="A27:G29"/>
    <mergeCell ref="A46:G46"/>
    <mergeCell ref="A48:G50"/>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A8C828-F849-49D3-A912-EF6007023D4B}">
  <dimension ref="A1:M50"/>
  <sheetViews>
    <sheetView topLeftCell="A22" workbookViewId="0">
      <selection activeCell="C31" sqref="C31"/>
    </sheetView>
  </sheetViews>
  <sheetFormatPr defaultRowHeight="12.5" x14ac:dyDescent="0.25"/>
  <cols>
    <col min="1" max="1" width="3.1796875" style="130" customWidth="1"/>
    <col min="2" max="2" width="42.54296875" style="130" customWidth="1"/>
    <col min="3" max="3" width="16.26953125" style="130" customWidth="1"/>
    <col min="4" max="4" width="11.1796875" style="130" bestFit="1" customWidth="1"/>
    <col min="5" max="16384" width="8.7265625" style="130"/>
  </cols>
  <sheetData>
    <row r="1" spans="1:13" x14ac:dyDescent="0.25">
      <c r="A1" s="358" t="s">
        <v>355</v>
      </c>
      <c r="B1" s="359"/>
      <c r="C1" s="359"/>
      <c r="D1" s="359"/>
      <c r="E1" s="359"/>
      <c r="F1" s="359"/>
      <c r="G1" s="359"/>
      <c r="H1" s="359"/>
      <c r="I1" s="359"/>
      <c r="J1" s="359"/>
      <c r="K1" s="359"/>
      <c r="L1" s="359"/>
      <c r="M1" s="359"/>
    </row>
    <row r="2" spans="1:13" x14ac:dyDescent="0.25">
      <c r="A2" s="359"/>
      <c r="B2" s="359"/>
      <c r="C2" s="359"/>
      <c r="D2" s="359"/>
      <c r="E2" s="359"/>
      <c r="F2" s="359"/>
      <c r="G2" s="359"/>
      <c r="H2" s="359"/>
      <c r="I2" s="359"/>
      <c r="J2" s="359"/>
      <c r="K2" s="359"/>
      <c r="L2" s="359"/>
      <c r="M2" s="359"/>
    </row>
    <row r="3" spans="1:13" x14ac:dyDescent="0.25">
      <c r="A3" s="359"/>
      <c r="B3" s="359"/>
      <c r="C3" s="359"/>
      <c r="D3" s="359"/>
      <c r="E3" s="359"/>
      <c r="F3" s="359"/>
      <c r="G3" s="359"/>
      <c r="H3" s="359"/>
      <c r="I3" s="359"/>
      <c r="J3" s="359"/>
      <c r="K3" s="359"/>
      <c r="L3" s="359"/>
      <c r="M3" s="359"/>
    </row>
    <row r="4" spans="1:13" ht="2" customHeight="1" x14ac:dyDescent="0.25">
      <c r="A4" s="359"/>
      <c r="B4" s="359"/>
      <c r="C4" s="359"/>
      <c r="D4" s="359"/>
      <c r="E4" s="359"/>
      <c r="F4" s="359"/>
      <c r="G4" s="359"/>
      <c r="H4" s="359"/>
      <c r="I4" s="359"/>
      <c r="J4" s="359"/>
      <c r="K4" s="359"/>
      <c r="L4" s="359"/>
      <c r="M4" s="359"/>
    </row>
    <row r="5" spans="1:13" hidden="1" x14ac:dyDescent="0.25">
      <c r="A5" s="359"/>
      <c r="B5" s="359"/>
      <c r="C5" s="359"/>
      <c r="D5" s="359"/>
      <c r="E5" s="359"/>
      <c r="F5" s="359"/>
      <c r="G5" s="359"/>
      <c r="H5" s="359"/>
      <c r="I5" s="359"/>
      <c r="J5" s="359"/>
      <c r="K5" s="359"/>
      <c r="L5" s="359"/>
      <c r="M5" s="359"/>
    </row>
    <row r="6" spans="1:13" x14ac:dyDescent="0.25">
      <c r="A6" s="360" t="s">
        <v>356</v>
      </c>
      <c r="B6" s="360"/>
      <c r="C6" s="360"/>
      <c r="D6" s="360"/>
      <c r="E6" s="360"/>
      <c r="F6" s="360"/>
      <c r="G6" s="360"/>
      <c r="H6" s="360"/>
      <c r="I6" s="360"/>
      <c r="J6" s="360"/>
      <c r="K6" s="360"/>
      <c r="L6" s="360"/>
      <c r="M6" s="360"/>
    </row>
    <row r="7" spans="1:13" x14ac:dyDescent="0.25">
      <c r="A7" s="360"/>
      <c r="B7" s="360"/>
      <c r="C7" s="360"/>
      <c r="D7" s="360"/>
      <c r="E7" s="360"/>
      <c r="F7" s="360"/>
      <c r="G7" s="360"/>
      <c r="H7" s="360"/>
      <c r="I7" s="360"/>
      <c r="J7" s="360"/>
      <c r="K7" s="360"/>
      <c r="L7" s="360"/>
      <c r="M7" s="360"/>
    </row>
    <row r="8" spans="1:13" x14ac:dyDescent="0.25">
      <c r="A8" s="360"/>
      <c r="B8" s="360"/>
      <c r="C8" s="360"/>
      <c r="D8" s="360"/>
      <c r="E8" s="360"/>
      <c r="F8" s="360"/>
      <c r="G8" s="360"/>
      <c r="H8" s="360"/>
      <c r="I8" s="360"/>
      <c r="J8" s="360"/>
      <c r="K8" s="360"/>
      <c r="L8" s="360"/>
      <c r="M8" s="360"/>
    </row>
    <row r="9" spans="1:13" ht="16" customHeight="1" x14ac:dyDescent="0.25">
      <c r="A9" s="354" t="s">
        <v>335</v>
      </c>
      <c r="B9" s="355"/>
      <c r="C9" s="355"/>
      <c r="D9" s="355"/>
      <c r="E9" s="355"/>
      <c r="F9" s="355"/>
      <c r="G9" s="355"/>
      <c r="H9" s="203"/>
      <c r="I9" s="203"/>
      <c r="J9" s="203"/>
      <c r="K9" s="203"/>
      <c r="L9" s="203"/>
      <c r="M9" s="203"/>
    </row>
    <row r="11" spans="1:13" ht="14.5" x14ac:dyDescent="0.35">
      <c r="B11" s="191" t="s">
        <v>337</v>
      </c>
      <c r="C11" s="254">
        <v>0</v>
      </c>
    </row>
    <row r="12" spans="1:13" ht="14.5" x14ac:dyDescent="0.35">
      <c r="B12" s="191" t="s">
        <v>338</v>
      </c>
      <c r="C12" s="254">
        <v>0</v>
      </c>
    </row>
    <row r="13" spans="1:13" ht="14.5" x14ac:dyDescent="0.35">
      <c r="B13" s="191" t="s">
        <v>346</v>
      </c>
      <c r="C13" s="254">
        <v>0</v>
      </c>
    </row>
    <row r="14" spans="1:13" ht="14.5" x14ac:dyDescent="0.35">
      <c r="B14" s="191" t="s">
        <v>340</v>
      </c>
      <c r="C14" s="254">
        <f>SUM(C11:C13)</f>
        <v>0</v>
      </c>
    </row>
    <row r="15" spans="1:13" ht="14.5" x14ac:dyDescent="0.35">
      <c r="B15" s="191"/>
      <c r="C15" s="254"/>
    </row>
    <row r="16" spans="1:13" ht="14.5" x14ac:dyDescent="0.35">
      <c r="B16" s="191" t="s">
        <v>341</v>
      </c>
      <c r="C16" s="255">
        <v>0</v>
      </c>
    </row>
    <row r="17" spans="1:7" ht="14.5" x14ac:dyDescent="0.35">
      <c r="B17" s="194"/>
      <c r="C17" s="195"/>
    </row>
    <row r="18" spans="1:7" ht="14.5" x14ac:dyDescent="0.35">
      <c r="B18" s="194"/>
      <c r="C18" s="195"/>
    </row>
    <row r="19" spans="1:7" x14ac:dyDescent="0.25">
      <c r="A19" s="130" t="s">
        <v>342</v>
      </c>
      <c r="C19" s="196"/>
    </row>
    <row r="20" spans="1:7" ht="14.5" x14ac:dyDescent="0.25">
      <c r="A20" s="197" t="s">
        <v>343</v>
      </c>
    </row>
    <row r="21" spans="1:7" ht="14.5" x14ac:dyDescent="0.25">
      <c r="A21" s="197"/>
    </row>
    <row r="22" spans="1:7" ht="14.5" x14ac:dyDescent="0.35">
      <c r="B22" s="198" t="s">
        <v>182</v>
      </c>
      <c r="C22" s="199">
        <f>C14*C16</f>
        <v>0</v>
      </c>
    </row>
    <row r="23" spans="1:7" ht="14.5" x14ac:dyDescent="0.35">
      <c r="B23" s="200"/>
      <c r="C23" s="201"/>
    </row>
    <row r="24" spans="1:7" x14ac:dyDescent="0.25">
      <c r="A24" s="354" t="s">
        <v>344</v>
      </c>
      <c r="B24" s="355"/>
      <c r="C24" s="355"/>
      <c r="D24" s="355"/>
      <c r="E24" s="355"/>
      <c r="F24" s="355"/>
      <c r="G24" s="355"/>
    </row>
    <row r="26" spans="1:7" ht="14.5" x14ac:dyDescent="0.35">
      <c r="B26" s="191" t="s">
        <v>337</v>
      </c>
      <c r="C26" s="254">
        <v>0</v>
      </c>
    </row>
    <row r="27" spans="1:7" ht="14.5" x14ac:dyDescent="0.35">
      <c r="B27" s="191" t="s">
        <v>338</v>
      </c>
      <c r="C27" s="254">
        <v>28</v>
      </c>
    </row>
    <row r="28" spans="1:7" ht="14.5" x14ac:dyDescent="0.35">
      <c r="B28" s="191" t="s">
        <v>339</v>
      </c>
      <c r="C28" s="254">
        <v>10</v>
      </c>
    </row>
    <row r="29" spans="1:7" ht="14.5" x14ac:dyDescent="0.35">
      <c r="B29" s="191" t="s">
        <v>340</v>
      </c>
      <c r="C29" s="254">
        <f>SUM(C26:C28)</f>
        <v>38</v>
      </c>
    </row>
    <row r="30" spans="1:7" ht="14.5" x14ac:dyDescent="0.35">
      <c r="B30" s="191"/>
      <c r="C30" s="254"/>
    </row>
    <row r="31" spans="1:7" ht="14.5" x14ac:dyDescent="0.35">
      <c r="B31" s="191" t="s">
        <v>341</v>
      </c>
      <c r="C31" s="255">
        <v>98</v>
      </c>
    </row>
    <row r="32" spans="1:7" ht="14.5" x14ac:dyDescent="0.35">
      <c r="B32" s="194"/>
      <c r="C32" s="195"/>
    </row>
    <row r="33" spans="1:7" ht="14.5" x14ac:dyDescent="0.35">
      <c r="B33" s="194"/>
      <c r="C33" s="195"/>
    </row>
    <row r="34" spans="1:7" x14ac:dyDescent="0.25">
      <c r="A34" s="130" t="s">
        <v>342</v>
      </c>
      <c r="C34" s="196"/>
    </row>
    <row r="35" spans="1:7" ht="14.5" x14ac:dyDescent="0.25">
      <c r="A35" s="197" t="s">
        <v>343</v>
      </c>
    </row>
    <row r="36" spans="1:7" ht="14.5" x14ac:dyDescent="0.25">
      <c r="A36" s="197"/>
    </row>
    <row r="37" spans="1:7" ht="14.5" x14ac:dyDescent="0.35">
      <c r="B37" s="198" t="s">
        <v>347</v>
      </c>
      <c r="C37" s="199">
        <f>C29*C31</f>
        <v>3724</v>
      </c>
    </row>
    <row r="40" spans="1:7" x14ac:dyDescent="0.25">
      <c r="A40" s="354" t="s">
        <v>348</v>
      </c>
      <c r="B40" s="355"/>
      <c r="C40" s="355"/>
      <c r="D40" s="355"/>
      <c r="E40" s="355"/>
      <c r="F40" s="355"/>
      <c r="G40" s="355"/>
    </row>
    <row r="43" spans="1:7" x14ac:dyDescent="0.25">
      <c r="B43" s="202" t="s">
        <v>350</v>
      </c>
      <c r="C43" s="254">
        <v>0</v>
      </c>
    </row>
    <row r="44" spans="1:7" x14ac:dyDescent="0.25">
      <c r="B44" s="202" t="s">
        <v>351</v>
      </c>
      <c r="C44" s="254">
        <v>0</v>
      </c>
    </row>
    <row r="45" spans="1:7" x14ac:dyDescent="0.25">
      <c r="B45" s="202" t="s">
        <v>352</v>
      </c>
      <c r="C45" s="254">
        <v>0</v>
      </c>
    </row>
    <row r="46" spans="1:7" x14ac:dyDescent="0.25">
      <c r="C46" s="196"/>
    </row>
    <row r="47" spans="1:7" x14ac:dyDescent="0.25">
      <c r="A47" s="130" t="s">
        <v>342</v>
      </c>
      <c r="C47" s="196"/>
    </row>
    <row r="48" spans="1:7" ht="14.5" x14ac:dyDescent="0.25">
      <c r="A48" s="197" t="s">
        <v>353</v>
      </c>
    </row>
    <row r="49" spans="1:3" ht="14.5" x14ac:dyDescent="0.25">
      <c r="A49" s="197"/>
    </row>
    <row r="50" spans="1:3" ht="14.5" x14ac:dyDescent="0.35">
      <c r="B50" s="198" t="s">
        <v>354</v>
      </c>
      <c r="C50" s="199">
        <f>C43+C44-C45</f>
        <v>0</v>
      </c>
    </row>
  </sheetData>
  <sheetProtection sheet="1" selectLockedCells="1"/>
  <mergeCells count="5">
    <mergeCell ref="A1:M5"/>
    <mergeCell ref="A6:M8"/>
    <mergeCell ref="A9:G9"/>
    <mergeCell ref="A24:G24"/>
    <mergeCell ref="A40:G40"/>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47D797-557F-42FB-9095-B13FB2D094B5}">
  <dimension ref="A1:R86"/>
  <sheetViews>
    <sheetView workbookViewId="0">
      <selection activeCell="E10" sqref="E10"/>
    </sheetView>
  </sheetViews>
  <sheetFormatPr defaultColWidth="9.81640625" defaultRowHeight="12.5" x14ac:dyDescent="0.25"/>
  <cols>
    <col min="1" max="1" width="5.90625" style="283" customWidth="1"/>
    <col min="2" max="2" width="35.26953125" style="283" customWidth="1"/>
    <col min="3" max="3" width="12.08984375" style="283" customWidth="1"/>
    <col min="4" max="4" width="8.26953125" style="283" customWidth="1"/>
    <col min="5" max="5" width="12.08984375" style="283" customWidth="1"/>
    <col min="6" max="6" width="8.26953125" style="283" customWidth="1"/>
    <col min="7" max="7" width="1.6328125" style="283" customWidth="1"/>
    <col min="8" max="8" width="12.08984375" style="283" customWidth="1"/>
    <col min="9" max="9" width="8.26953125" style="283" customWidth="1"/>
    <col min="10" max="10" width="1.6328125" style="283" customWidth="1"/>
    <col min="11" max="11" width="12.08984375" style="283" customWidth="1"/>
    <col min="12" max="12" width="8.26953125" style="283" customWidth="1"/>
    <col min="13" max="13" width="1.6328125" style="283" customWidth="1"/>
    <col min="14" max="14" width="13.6328125" style="283" customWidth="1"/>
    <col min="15" max="15" width="8.26953125" style="283" customWidth="1"/>
    <col min="16" max="16" width="1.453125" style="283" customWidth="1"/>
    <col min="17" max="16384" width="9.81640625" style="283"/>
  </cols>
  <sheetData>
    <row r="1" spans="1:18" s="257" customFormat="1" ht="25" x14ac:dyDescent="0.25">
      <c r="A1" s="256" t="s">
        <v>163</v>
      </c>
      <c r="B1" s="256"/>
      <c r="D1" s="258"/>
      <c r="F1" s="258"/>
      <c r="G1" s="258"/>
      <c r="H1" s="258"/>
      <c r="I1" s="258"/>
      <c r="J1" s="258"/>
      <c r="K1" s="258"/>
      <c r="L1" s="259" t="s">
        <v>164</v>
      </c>
    </row>
    <row r="2" spans="1:18" s="257" customFormat="1" ht="13" x14ac:dyDescent="0.25">
      <c r="A2" s="238"/>
      <c r="B2" s="238"/>
      <c r="C2" s="238"/>
      <c r="D2" s="238"/>
      <c r="E2" s="238"/>
      <c r="F2" s="238"/>
      <c r="G2" s="238"/>
      <c r="H2" s="238"/>
      <c r="I2" s="238"/>
      <c r="J2" s="238"/>
      <c r="K2" s="238"/>
      <c r="L2" s="238"/>
      <c r="O2" s="68"/>
    </row>
    <row r="3" spans="1:18" s="257" customFormat="1" ht="13" x14ac:dyDescent="0.25">
      <c r="A3" s="238"/>
      <c r="B3" s="238"/>
      <c r="C3" s="238"/>
      <c r="D3" s="238"/>
      <c r="E3" s="238"/>
      <c r="F3" s="238"/>
      <c r="G3" s="238"/>
      <c r="H3" s="238"/>
      <c r="I3" s="238"/>
      <c r="J3" s="238"/>
      <c r="K3" s="238"/>
      <c r="L3" s="238"/>
      <c r="O3" s="260"/>
    </row>
    <row r="4" spans="1:18" s="257" customFormat="1" ht="15" x14ac:dyDescent="0.25">
      <c r="A4" s="362" t="s">
        <v>165</v>
      </c>
      <c r="B4" s="362"/>
      <c r="C4" s="261" t="s">
        <v>166</v>
      </c>
      <c r="D4" s="262" t="s">
        <v>167</v>
      </c>
      <c r="E4" s="261" t="s">
        <v>168</v>
      </c>
      <c r="F4" s="262" t="s">
        <v>167</v>
      </c>
      <c r="G4" s="263"/>
      <c r="H4" s="261" t="s">
        <v>169</v>
      </c>
      <c r="I4" s="262" t="s">
        <v>167</v>
      </c>
      <c r="J4" s="263"/>
      <c r="K4" s="261" t="s">
        <v>170</v>
      </c>
      <c r="L4" s="262" t="s">
        <v>167</v>
      </c>
      <c r="M4" s="264"/>
      <c r="N4" s="261" t="s">
        <v>171</v>
      </c>
      <c r="O4" s="262" t="s">
        <v>167</v>
      </c>
      <c r="Q4" s="261" t="s">
        <v>172</v>
      </c>
      <c r="R4" s="262" t="s">
        <v>167</v>
      </c>
    </row>
    <row r="5" spans="1:18" s="257" customFormat="1" ht="13" x14ac:dyDescent="0.25">
      <c r="A5" s="238"/>
      <c r="B5" s="265" t="s">
        <v>173</v>
      </c>
      <c r="C5" s="238"/>
      <c r="D5" s="238"/>
      <c r="E5" s="238"/>
      <c r="F5" s="238"/>
      <c r="G5" s="238"/>
      <c r="H5" s="238"/>
      <c r="I5" s="238"/>
      <c r="J5" s="238"/>
      <c r="K5" s="238"/>
      <c r="L5" s="238"/>
      <c r="N5" s="238"/>
      <c r="O5" s="238"/>
      <c r="Q5" s="238"/>
      <c r="R5" s="238"/>
    </row>
    <row r="6" spans="1:18" s="257" customFormat="1" ht="13" x14ac:dyDescent="0.25">
      <c r="A6" s="238"/>
      <c r="B6" s="238" t="s">
        <v>174</v>
      </c>
      <c r="C6" s="75">
        <v>0</v>
      </c>
      <c r="D6" s="76" t="str">
        <f t="shared" ref="D6:D11" si="0">IF(OR(C6=0,C$11=0)," - ",C6/C$11)</f>
        <v xml:space="preserve"> - </v>
      </c>
      <c r="E6" s="75"/>
      <c r="F6" s="76" t="str">
        <f t="shared" ref="F6:F11" si="1">IF(OR(E6=0,E$11=0)," - ",E6/E$11)</f>
        <v xml:space="preserve"> - </v>
      </c>
      <c r="G6" s="238"/>
      <c r="H6" s="75"/>
      <c r="I6" s="76" t="str">
        <f t="shared" ref="I6:I11" si="2">IF(OR(H6=0,H$11=0)," - ",H6/H$11)</f>
        <v xml:space="preserve"> - </v>
      </c>
      <c r="J6" s="238"/>
      <c r="K6" s="75"/>
      <c r="L6" s="76" t="str">
        <f t="shared" ref="L6:L11" si="3">IF(OR(K6=0,K$11=0)," - ",K6/K$11)</f>
        <v xml:space="preserve"> - </v>
      </c>
      <c r="N6" s="75"/>
      <c r="O6" s="76" t="str">
        <f t="shared" ref="O6:O11" si="4">IF(OR(N6=0,N$11=0)," - ",N6/N$11)</f>
        <v xml:space="preserve"> - </v>
      </c>
      <c r="Q6" s="75"/>
      <c r="R6" s="76" t="str">
        <f t="shared" ref="R6:R11" si="5">IF(OR(Q6=0,Q$11=0)," - ",Q6/Q$11)</f>
        <v xml:space="preserve"> - </v>
      </c>
    </row>
    <row r="7" spans="1:18" s="257" customFormat="1" ht="13" x14ac:dyDescent="0.25">
      <c r="A7" s="238"/>
      <c r="B7" s="238" t="s">
        <v>175</v>
      </c>
      <c r="C7" s="75"/>
      <c r="D7" s="76" t="str">
        <f t="shared" si="0"/>
        <v xml:space="preserve"> - </v>
      </c>
      <c r="E7" s="75">
        <v>0</v>
      </c>
      <c r="F7" s="76" t="str">
        <f t="shared" si="1"/>
        <v xml:space="preserve"> - </v>
      </c>
      <c r="G7" s="238"/>
      <c r="H7" s="75"/>
      <c r="I7" s="76" t="str">
        <f t="shared" si="2"/>
        <v xml:space="preserve"> - </v>
      </c>
      <c r="J7" s="238"/>
      <c r="K7" s="75"/>
      <c r="L7" s="76" t="str">
        <f t="shared" si="3"/>
        <v xml:space="preserve"> - </v>
      </c>
      <c r="N7" s="75"/>
      <c r="O7" s="76" t="str">
        <f t="shared" si="4"/>
        <v xml:space="preserve"> - </v>
      </c>
      <c r="Q7" s="75"/>
      <c r="R7" s="76" t="str">
        <f t="shared" si="5"/>
        <v xml:space="preserve"> - </v>
      </c>
    </row>
    <row r="8" spans="1:18" s="257" customFormat="1" ht="13" x14ac:dyDescent="0.25">
      <c r="A8" s="238"/>
      <c r="B8" s="238" t="s">
        <v>176</v>
      </c>
      <c r="C8" s="75">
        <v>0</v>
      </c>
      <c r="D8" s="76" t="str">
        <f t="shared" si="0"/>
        <v xml:space="preserve"> - </v>
      </c>
      <c r="E8" s="75">
        <v>0</v>
      </c>
      <c r="F8" s="76" t="str">
        <f t="shared" si="1"/>
        <v xml:space="preserve"> - </v>
      </c>
      <c r="G8" s="238"/>
      <c r="H8" s="75"/>
      <c r="I8" s="76" t="str">
        <f t="shared" si="2"/>
        <v xml:space="preserve"> - </v>
      </c>
      <c r="J8" s="238"/>
      <c r="K8" s="75"/>
      <c r="L8" s="76" t="str">
        <f t="shared" si="3"/>
        <v xml:space="preserve"> - </v>
      </c>
      <c r="N8" s="75"/>
      <c r="O8" s="76" t="str">
        <f t="shared" si="4"/>
        <v xml:space="preserve"> - </v>
      </c>
      <c r="Q8" s="75"/>
      <c r="R8" s="76" t="str">
        <f t="shared" si="5"/>
        <v xml:space="preserve"> - </v>
      </c>
    </row>
    <row r="9" spans="1:18" s="257" customFormat="1" ht="13" x14ac:dyDescent="0.25">
      <c r="A9" s="238"/>
      <c r="B9" s="238" t="s">
        <v>10</v>
      </c>
      <c r="C9" s="75">
        <f>'Your Sales Forecast'!H21</f>
        <v>7620</v>
      </c>
      <c r="D9" s="76">
        <f t="shared" si="0"/>
        <v>1</v>
      </c>
      <c r="E9" s="75">
        <v>8458</v>
      </c>
      <c r="F9" s="76">
        <f t="shared" si="1"/>
        <v>1</v>
      </c>
      <c r="G9" s="238"/>
      <c r="H9" s="75"/>
      <c r="I9" s="76" t="str">
        <f t="shared" si="2"/>
        <v xml:space="preserve"> - </v>
      </c>
      <c r="J9" s="238"/>
      <c r="K9" s="75"/>
      <c r="L9" s="76" t="str">
        <f t="shared" si="3"/>
        <v xml:space="preserve"> - </v>
      </c>
      <c r="N9" s="75"/>
      <c r="O9" s="76" t="str">
        <f t="shared" si="4"/>
        <v xml:space="preserve"> - </v>
      </c>
      <c r="Q9" s="75"/>
      <c r="R9" s="76" t="str">
        <f t="shared" si="5"/>
        <v xml:space="preserve"> - </v>
      </c>
    </row>
    <row r="10" spans="1:18" s="257" customFormat="1" ht="13" x14ac:dyDescent="0.25">
      <c r="A10" s="238"/>
      <c r="B10" s="267" t="s">
        <v>10</v>
      </c>
      <c r="C10" s="75"/>
      <c r="D10" s="76" t="str">
        <f t="shared" si="0"/>
        <v xml:space="preserve"> - </v>
      </c>
      <c r="E10" s="75"/>
      <c r="F10" s="76" t="str">
        <f t="shared" si="1"/>
        <v xml:space="preserve"> - </v>
      </c>
      <c r="G10" s="238"/>
      <c r="H10" s="75"/>
      <c r="I10" s="76" t="str">
        <f t="shared" si="2"/>
        <v xml:space="preserve"> - </v>
      </c>
      <c r="J10" s="238"/>
      <c r="K10" s="75"/>
      <c r="L10" s="76" t="str">
        <f t="shared" si="3"/>
        <v xml:space="preserve"> - </v>
      </c>
      <c r="N10" s="75"/>
      <c r="O10" s="76" t="str">
        <f t="shared" si="4"/>
        <v xml:space="preserve"> - </v>
      </c>
      <c r="Q10" s="75"/>
      <c r="R10" s="76" t="str">
        <f t="shared" si="5"/>
        <v xml:space="preserve"> - </v>
      </c>
    </row>
    <row r="11" spans="1:18" s="257" customFormat="1" ht="13" x14ac:dyDescent="0.25">
      <c r="A11" s="238"/>
      <c r="B11" s="268" t="s">
        <v>177</v>
      </c>
      <c r="C11" s="269">
        <f>SUM(C6:C10)</f>
        <v>7620</v>
      </c>
      <c r="D11" s="76">
        <f t="shared" si="0"/>
        <v>1</v>
      </c>
      <c r="E11" s="269">
        <f>SUM(E6:E10)</f>
        <v>8458</v>
      </c>
      <c r="F11" s="76">
        <f t="shared" si="1"/>
        <v>1</v>
      </c>
      <c r="G11" s="238"/>
      <c r="H11" s="269">
        <f>SUM(H6:H10)</f>
        <v>0</v>
      </c>
      <c r="I11" s="76" t="str">
        <f t="shared" si="2"/>
        <v xml:space="preserve"> - </v>
      </c>
      <c r="J11" s="238"/>
      <c r="K11" s="269">
        <f>SUM(K6:K10)</f>
        <v>0</v>
      </c>
      <c r="L11" s="76" t="str">
        <f t="shared" si="3"/>
        <v xml:space="preserve"> - </v>
      </c>
      <c r="N11" s="269">
        <f>SUM(N6:N10)</f>
        <v>0</v>
      </c>
      <c r="O11" s="76" t="str">
        <f t="shared" si="4"/>
        <v xml:space="preserve"> - </v>
      </c>
      <c r="Q11" s="269">
        <f>SUM(Q6:Q10)</f>
        <v>0</v>
      </c>
      <c r="R11" s="76" t="str">
        <f t="shared" si="5"/>
        <v xml:space="preserve"> - </v>
      </c>
    </row>
    <row r="12" spans="1:18" s="257" customFormat="1" ht="13" x14ac:dyDescent="0.25">
      <c r="A12" s="238"/>
      <c r="B12" s="238"/>
      <c r="C12" s="238"/>
      <c r="D12" s="238"/>
      <c r="E12" s="238"/>
      <c r="F12" s="238"/>
      <c r="G12" s="238"/>
      <c r="H12" s="238"/>
      <c r="I12" s="238"/>
      <c r="J12" s="238"/>
      <c r="K12" s="238"/>
      <c r="L12" s="238"/>
      <c r="N12" s="238"/>
      <c r="O12" s="238"/>
      <c r="Q12" s="238"/>
      <c r="R12" s="238"/>
    </row>
    <row r="13" spans="1:18" s="257" customFormat="1" ht="12" customHeight="1" x14ac:dyDescent="0.25">
      <c r="A13" s="238"/>
      <c r="B13" s="265" t="s">
        <v>178</v>
      </c>
      <c r="C13" s="238"/>
      <c r="D13" s="238"/>
      <c r="E13" s="238"/>
      <c r="F13" s="238"/>
      <c r="G13" s="238"/>
      <c r="H13" s="238"/>
      <c r="I13" s="238"/>
      <c r="J13" s="238"/>
      <c r="K13" s="238"/>
      <c r="L13" s="238"/>
      <c r="N13" s="238"/>
      <c r="O13" s="238"/>
      <c r="Q13" s="238"/>
      <c r="R13" s="238"/>
    </row>
    <row r="14" spans="1:18" s="257" customFormat="1" ht="13" x14ac:dyDescent="0.25">
      <c r="A14" s="238"/>
      <c r="B14" s="238" t="s">
        <v>179</v>
      </c>
      <c r="C14" s="75">
        <v>0</v>
      </c>
      <c r="D14" s="76" t="str">
        <f>IF(OR(C14=0,C$11=0)," - ",C14/C$11)</f>
        <v xml:space="preserve"> - </v>
      </c>
      <c r="E14" s="75">
        <v>0</v>
      </c>
      <c r="F14" s="76" t="str">
        <f>IF(OR(E14=0,E$11=0)," - ",E14/E$11)</f>
        <v xml:space="preserve"> - </v>
      </c>
      <c r="G14" s="238"/>
      <c r="H14" s="75"/>
      <c r="I14" s="76" t="str">
        <f t="shared" ref="I14:I20" si="6">IF(OR(H14=0,H$11=0)," - ",H14/H$11)</f>
        <v xml:space="preserve"> - </v>
      </c>
      <c r="J14" s="238"/>
      <c r="K14" s="75"/>
      <c r="L14" s="76" t="str">
        <f t="shared" ref="L14:L20" si="7">IF(OR(K14=0,K$11=0)," - ",K14/K$11)</f>
        <v xml:space="preserve"> - </v>
      </c>
      <c r="N14" s="75"/>
      <c r="O14" s="76" t="str">
        <f>IF(OR(N14=0,N$11=0)," - ",N14/N$11)</f>
        <v xml:space="preserve"> - </v>
      </c>
      <c r="Q14" s="75"/>
      <c r="R14" s="76" t="str">
        <f>IF(OR(Q14=0,Q$11=0)," - ",Q14/Q$11)</f>
        <v xml:space="preserve"> - </v>
      </c>
    </row>
    <row r="15" spans="1:18" s="257" customFormat="1" ht="13" x14ac:dyDescent="0.25">
      <c r="A15" s="238"/>
      <c r="B15" s="238" t="s">
        <v>180</v>
      </c>
      <c r="C15" s="75">
        <v>0</v>
      </c>
      <c r="D15" s="76" t="str">
        <f>IF(OR(C15=0,C$11=0)," - ",C15/C$11)</f>
        <v xml:space="preserve"> - </v>
      </c>
      <c r="E15" s="75">
        <v>0</v>
      </c>
      <c r="F15" s="76" t="str">
        <f>IF(OR(E15=0,E$11=0)," - ",E15/E$11)</f>
        <v xml:space="preserve"> - </v>
      </c>
      <c r="G15" s="238"/>
      <c r="H15" s="75"/>
      <c r="I15" s="76" t="str">
        <f t="shared" si="6"/>
        <v xml:space="preserve"> - </v>
      </c>
      <c r="J15" s="238"/>
      <c r="K15" s="75"/>
      <c r="L15" s="76" t="str">
        <f t="shared" si="7"/>
        <v xml:space="preserve"> - </v>
      </c>
      <c r="N15" s="75"/>
      <c r="O15" s="76" t="str">
        <f>IF(OR(N15=0,N$11=0)," - ",N15/N$11)</f>
        <v xml:space="preserve"> - </v>
      </c>
      <c r="Q15" s="75"/>
      <c r="R15" s="76" t="str">
        <f>IF(OR(Q15=0,Q$11=0)," - ",Q15/Q$11)</f>
        <v xml:space="preserve"> - </v>
      </c>
    </row>
    <row r="16" spans="1:18" s="257" customFormat="1" ht="13" x14ac:dyDescent="0.25">
      <c r="A16" s="238"/>
      <c r="B16" s="238" t="s">
        <v>181</v>
      </c>
      <c r="C16" s="75"/>
      <c r="D16" s="76" t="str">
        <f>IF(OR(C16=0,C$11=0)," - ",C16/C$11)</f>
        <v xml:space="preserve"> - </v>
      </c>
      <c r="E16" s="75">
        <v>0</v>
      </c>
      <c r="F16" s="76" t="str">
        <f>IF(OR(E16=0,E$11=0)," - ",E16/E$11)</f>
        <v xml:space="preserve"> - </v>
      </c>
      <c r="G16" s="238"/>
      <c r="H16" s="75"/>
      <c r="I16" s="76" t="str">
        <f t="shared" si="6"/>
        <v xml:space="preserve"> - </v>
      </c>
      <c r="J16" s="238"/>
      <c r="K16" s="75"/>
      <c r="L16" s="76" t="str">
        <f t="shared" si="7"/>
        <v xml:space="preserve"> - </v>
      </c>
      <c r="N16" s="75"/>
      <c r="O16" s="76" t="str">
        <f>IF(OR(N16=0,N$11=0)," - ",N16/N$11)</f>
        <v xml:space="preserve"> - </v>
      </c>
      <c r="Q16" s="75"/>
      <c r="R16" s="76" t="str">
        <f>IF(OR(Q16=0,Q$11=0)," - ",Q16/Q$11)</f>
        <v xml:space="preserve"> - </v>
      </c>
    </row>
    <row r="17" spans="1:18" s="257" customFormat="1" ht="13" x14ac:dyDescent="0.25">
      <c r="A17" s="238"/>
      <c r="B17" s="238" t="s">
        <v>10</v>
      </c>
      <c r="C17" s="75">
        <v>3724</v>
      </c>
      <c r="D17" s="76">
        <f>IF(OR(C17=0,C$11=0)," - ",C17/C$11)</f>
        <v>0.48871391076115483</v>
      </c>
      <c r="E17" s="75"/>
      <c r="F17" s="76" t="str">
        <f>IF(OR(E17=0,E$11=0)," - ",E17/E$11)</f>
        <v xml:space="preserve"> - </v>
      </c>
      <c r="G17" s="238"/>
      <c r="H17" s="75"/>
      <c r="I17" s="76" t="str">
        <f t="shared" si="6"/>
        <v xml:space="preserve"> - </v>
      </c>
      <c r="J17" s="238"/>
      <c r="K17" s="75"/>
      <c r="L17" s="76" t="str">
        <f t="shared" si="7"/>
        <v xml:space="preserve"> - </v>
      </c>
      <c r="N17" s="75"/>
      <c r="O17" s="76" t="str">
        <f>IF(OR(N17=0,N$11=0)," - ",N17/N$11)</f>
        <v xml:space="preserve"> - </v>
      </c>
      <c r="Q17" s="75"/>
      <c r="R17" s="76" t="str">
        <f>IF(OR(Q17=0,Q$11=0)," - ",Q17/Q$11)</f>
        <v xml:space="preserve"> - </v>
      </c>
    </row>
    <row r="18" spans="1:18" s="257" customFormat="1" ht="13" x14ac:dyDescent="0.25">
      <c r="A18" s="238"/>
      <c r="B18" s="268" t="s">
        <v>182</v>
      </c>
      <c r="C18" s="269">
        <f>SUM(C14:C17)</f>
        <v>3724</v>
      </c>
      <c r="D18" s="76">
        <f>IF(OR(C18=0,C$11=0)," - ",C18/C$11)</f>
        <v>0.48871391076115483</v>
      </c>
      <c r="E18" s="269">
        <f>SUM(E14:E17)</f>
        <v>0</v>
      </c>
      <c r="F18" s="76" t="str">
        <f>IF(OR(E18=0,E$11=0)," - ",E18/E$11)</f>
        <v xml:space="preserve"> - </v>
      </c>
      <c r="G18" s="238"/>
      <c r="H18" s="269">
        <f>SUM(H14:H17)</f>
        <v>0</v>
      </c>
      <c r="I18" s="76" t="str">
        <f t="shared" si="6"/>
        <v xml:space="preserve"> - </v>
      </c>
      <c r="J18" s="238"/>
      <c r="K18" s="269">
        <f>SUM(K14:K17)</f>
        <v>0</v>
      </c>
      <c r="L18" s="76" t="str">
        <f t="shared" si="7"/>
        <v xml:space="preserve"> - </v>
      </c>
      <c r="N18" s="269">
        <f>SUM(N14:N17)</f>
        <v>0</v>
      </c>
      <c r="O18" s="76" t="str">
        <f>IF(OR(N18=0,N$11=0)," - ",N18/N$11)</f>
        <v xml:space="preserve"> - </v>
      </c>
      <c r="Q18" s="269">
        <f>SUM(Q14:Q17)</f>
        <v>0</v>
      </c>
      <c r="R18" s="76" t="str">
        <f>IF(OR(Q18=0,Q$11=0)," - ",Q18/Q$11)</f>
        <v xml:space="preserve"> - </v>
      </c>
    </row>
    <row r="19" spans="1:18" s="257" customFormat="1" ht="13" x14ac:dyDescent="0.25">
      <c r="A19" s="238"/>
      <c r="B19" s="270"/>
      <c r="C19" s="238"/>
      <c r="D19" s="80"/>
      <c r="E19" s="238"/>
      <c r="F19" s="80"/>
      <c r="G19" s="238"/>
      <c r="H19" s="238"/>
      <c r="I19" s="80"/>
      <c r="J19" s="238"/>
      <c r="K19" s="238"/>
      <c r="L19" s="80"/>
      <c r="N19" s="238"/>
      <c r="O19" s="80"/>
      <c r="Q19" s="238"/>
      <c r="R19" s="80"/>
    </row>
    <row r="20" spans="1:18" s="257" customFormat="1" ht="13" x14ac:dyDescent="0.25">
      <c r="A20" s="238"/>
      <c r="B20" s="271" t="s">
        <v>183</v>
      </c>
      <c r="C20" s="272">
        <f>C11-C18</f>
        <v>3896</v>
      </c>
      <c r="D20" s="83">
        <f>IF(OR(C20=0,C$11=0)," - ",C20/C$11)</f>
        <v>0.51128608923884511</v>
      </c>
      <c r="E20" s="272">
        <f>E11-E18</f>
        <v>8458</v>
      </c>
      <c r="F20" s="83">
        <f>IF(OR(E20=0,E$11=0)," - ",E20/E$11)</f>
        <v>1</v>
      </c>
      <c r="G20" s="273"/>
      <c r="H20" s="272">
        <f>H11-H18</f>
        <v>0</v>
      </c>
      <c r="I20" s="83" t="str">
        <f t="shared" si="6"/>
        <v xml:space="preserve"> - </v>
      </c>
      <c r="J20" s="273"/>
      <c r="K20" s="272">
        <f>K11-K18</f>
        <v>0</v>
      </c>
      <c r="L20" s="83" t="str">
        <f t="shared" si="7"/>
        <v xml:space="preserve"> - </v>
      </c>
      <c r="N20" s="272">
        <f>N11-N18</f>
        <v>0</v>
      </c>
      <c r="O20" s="83" t="str">
        <f>IF(OR(N20=0,N$11=0)," - ",N20/N$11)</f>
        <v xml:space="preserve"> - </v>
      </c>
      <c r="Q20" s="272">
        <f>Q11-Q18</f>
        <v>0</v>
      </c>
      <c r="R20" s="83" t="str">
        <f>IF(OR(Q20=0,Q$11=0)," - ",Q20/Q$11)</f>
        <v xml:space="preserve"> - </v>
      </c>
    </row>
    <row r="21" spans="1:18" s="257" customFormat="1" ht="13" x14ac:dyDescent="0.25">
      <c r="A21" s="238"/>
      <c r="B21" s="238"/>
      <c r="C21" s="238"/>
      <c r="D21" s="80"/>
      <c r="E21" s="238"/>
      <c r="F21" s="80"/>
      <c r="G21" s="238"/>
      <c r="H21" s="238"/>
      <c r="I21" s="80"/>
      <c r="J21" s="238"/>
      <c r="K21" s="238"/>
      <c r="L21" s="80"/>
      <c r="N21" s="238"/>
      <c r="O21" s="80"/>
      <c r="Q21" s="238"/>
      <c r="R21" s="80"/>
    </row>
    <row r="22" spans="1:18" s="257" customFormat="1" ht="13" x14ac:dyDescent="0.25">
      <c r="A22" s="238"/>
      <c r="B22" s="265" t="s">
        <v>184</v>
      </c>
      <c r="C22" s="238"/>
      <c r="D22" s="80"/>
      <c r="E22" s="238"/>
      <c r="F22" s="80"/>
      <c r="G22" s="238"/>
      <c r="H22" s="238"/>
      <c r="I22" s="80"/>
      <c r="J22" s="238"/>
      <c r="K22" s="238"/>
      <c r="L22" s="80"/>
      <c r="N22" s="238"/>
      <c r="O22" s="80"/>
      <c r="Q22" s="238"/>
      <c r="R22" s="80"/>
    </row>
    <row r="23" spans="1:18" s="257" customFormat="1" ht="13" x14ac:dyDescent="0.25">
      <c r="A23" s="238"/>
      <c r="B23" s="238" t="s">
        <v>185</v>
      </c>
      <c r="C23" s="75"/>
      <c r="D23" s="76"/>
      <c r="E23" s="75"/>
      <c r="F23" s="76"/>
      <c r="G23" s="238"/>
      <c r="H23" s="75"/>
      <c r="I23" s="80"/>
      <c r="J23" s="238"/>
      <c r="K23" s="75"/>
      <c r="L23" s="80"/>
      <c r="N23" s="75"/>
      <c r="O23" s="80"/>
      <c r="Q23" s="75"/>
      <c r="R23" s="80"/>
    </row>
    <row r="24" spans="1:18" s="257" customFormat="1" ht="13" x14ac:dyDescent="0.25">
      <c r="A24" s="238"/>
      <c r="B24" s="238" t="s">
        <v>186</v>
      </c>
      <c r="C24" s="75"/>
      <c r="D24" s="76"/>
      <c r="E24" s="75"/>
      <c r="F24" s="76"/>
      <c r="G24" s="238"/>
      <c r="H24" s="75"/>
      <c r="I24" s="80"/>
      <c r="J24" s="238"/>
      <c r="K24" s="75"/>
      <c r="L24" s="80"/>
      <c r="N24" s="75"/>
      <c r="O24" s="80"/>
      <c r="Q24" s="75"/>
      <c r="R24" s="80"/>
    </row>
    <row r="25" spans="1:18" s="257" customFormat="1" ht="13" x14ac:dyDescent="0.25">
      <c r="A25" s="238"/>
      <c r="B25" s="267" t="s">
        <v>10</v>
      </c>
      <c r="C25" s="75"/>
      <c r="D25" s="76"/>
      <c r="E25" s="75"/>
      <c r="F25" s="76"/>
      <c r="G25" s="238"/>
      <c r="H25" s="75"/>
      <c r="I25" s="80"/>
      <c r="J25" s="238"/>
      <c r="K25" s="75"/>
      <c r="L25" s="80"/>
      <c r="N25" s="75"/>
      <c r="O25" s="80"/>
      <c r="Q25" s="75"/>
      <c r="R25" s="80"/>
    </row>
    <row r="26" spans="1:18" s="257" customFormat="1" ht="13" x14ac:dyDescent="0.25">
      <c r="A26" s="238"/>
      <c r="B26" s="268" t="s">
        <v>187</v>
      </c>
      <c r="C26" s="269">
        <f>SUM(C23:C25)</f>
        <v>0</v>
      </c>
      <c r="D26" s="76"/>
      <c r="E26" s="269">
        <f>SUM(E23:E25)</f>
        <v>0</v>
      </c>
      <c r="F26" s="76"/>
      <c r="G26" s="238"/>
      <c r="H26" s="269">
        <f>SUM(H23:H25)</f>
        <v>0</v>
      </c>
      <c r="I26" s="80"/>
      <c r="J26" s="238"/>
      <c r="K26" s="269">
        <f>SUM(K23:K25)</f>
        <v>0</v>
      </c>
      <c r="L26" s="80"/>
      <c r="N26" s="269">
        <f>SUM(N23:N25)</f>
        <v>0</v>
      </c>
      <c r="O26" s="80"/>
      <c r="Q26" s="269">
        <f>SUM(Q23:Q25)</f>
        <v>0</v>
      </c>
      <c r="R26" s="80"/>
    </row>
    <row r="27" spans="1:18" s="257" customFormat="1" ht="13" x14ac:dyDescent="0.25">
      <c r="A27" s="270"/>
      <c r="B27" s="270"/>
      <c r="C27" s="238"/>
      <c r="D27" s="80"/>
      <c r="E27" s="238"/>
      <c r="F27" s="80"/>
      <c r="G27" s="238"/>
      <c r="H27" s="238"/>
      <c r="I27" s="80"/>
      <c r="J27" s="238"/>
      <c r="K27" s="238"/>
      <c r="L27" s="80"/>
      <c r="N27" s="238"/>
      <c r="O27" s="80"/>
      <c r="Q27" s="238"/>
      <c r="R27" s="80"/>
    </row>
    <row r="28" spans="1:18" s="257" customFormat="1" ht="15.5" x14ac:dyDescent="0.25">
      <c r="A28" s="363" t="s">
        <v>366</v>
      </c>
      <c r="B28" s="363"/>
      <c r="C28" s="274">
        <f>C20+C26</f>
        <v>3896</v>
      </c>
      <c r="D28" s="83">
        <f>IF(OR(C28=0,C$11=0)," - ",C28/C$11)</f>
        <v>0.51128608923884511</v>
      </c>
      <c r="E28" s="274">
        <f>E20+E26</f>
        <v>8458</v>
      </c>
      <c r="F28" s="83">
        <f>IF(OR(E28=0,E$11=0)," - ",E28/E$11)</f>
        <v>1</v>
      </c>
      <c r="G28" s="273"/>
      <c r="H28" s="274">
        <f>H20+H26</f>
        <v>0</v>
      </c>
      <c r="I28" s="83" t="str">
        <f>IF(OR(H28=0,H$11=0)," - ",H28/H$11)</f>
        <v xml:space="preserve"> - </v>
      </c>
      <c r="J28" s="273"/>
      <c r="K28" s="274">
        <f>K20+K26</f>
        <v>0</v>
      </c>
      <c r="L28" s="83" t="str">
        <f>IF(OR(K28=0,K$11=0)," - ",K28/K$11)</f>
        <v xml:space="preserve"> - </v>
      </c>
      <c r="N28" s="274">
        <f>N20+N26</f>
        <v>0</v>
      </c>
      <c r="O28" s="83" t="str">
        <f>IF(OR(N28=0,N$11=0)," - ",N28/N$11)</f>
        <v xml:space="preserve"> - </v>
      </c>
      <c r="Q28" s="274">
        <f>Q20+Q26</f>
        <v>0</v>
      </c>
      <c r="R28" s="83" t="str">
        <f>IF(OR(Q28=0,Q$11=0)," - ",Q28/Q$11)</f>
        <v xml:space="preserve"> - </v>
      </c>
    </row>
    <row r="29" spans="1:18" s="257" customFormat="1" ht="13" x14ac:dyDescent="0.25">
      <c r="A29" s="238"/>
      <c r="B29" s="238"/>
      <c r="C29" s="275"/>
      <c r="D29" s="80"/>
      <c r="E29" s="275"/>
      <c r="F29" s="80"/>
      <c r="G29" s="238"/>
      <c r="H29" s="238"/>
      <c r="I29" s="80"/>
      <c r="J29" s="238"/>
      <c r="K29" s="238"/>
      <c r="L29" s="80"/>
      <c r="N29" s="238"/>
      <c r="O29" s="80"/>
      <c r="Q29" s="238"/>
      <c r="R29" s="80"/>
    </row>
    <row r="30" spans="1:18" s="257" customFormat="1" ht="15" x14ac:dyDescent="0.25">
      <c r="A30" s="362" t="s">
        <v>189</v>
      </c>
      <c r="B30" s="362"/>
      <c r="C30" s="261"/>
      <c r="D30" s="263"/>
      <c r="E30" s="261"/>
      <c r="F30" s="263"/>
      <c r="G30" s="276"/>
      <c r="H30" s="261"/>
      <c r="I30" s="263"/>
      <c r="J30" s="276"/>
      <c r="K30" s="261"/>
      <c r="L30" s="263"/>
      <c r="M30" s="264"/>
      <c r="N30" s="261"/>
      <c r="O30" s="263"/>
      <c r="Q30" s="261"/>
      <c r="R30" s="263"/>
    </row>
    <row r="31" spans="1:18" s="257" customFormat="1" ht="13" x14ac:dyDescent="0.25">
      <c r="A31" s="238"/>
      <c r="B31" s="265" t="s">
        <v>190</v>
      </c>
      <c r="C31" s="238"/>
      <c r="D31" s="80"/>
      <c r="E31" s="238"/>
      <c r="F31" s="80"/>
      <c r="G31" s="238"/>
      <c r="H31" s="238"/>
      <c r="I31" s="80"/>
      <c r="J31" s="238"/>
      <c r="K31" s="238"/>
      <c r="L31" s="80"/>
      <c r="N31" s="238"/>
      <c r="O31" s="80"/>
      <c r="Q31" s="238"/>
      <c r="R31" s="80"/>
    </row>
    <row r="32" spans="1:18" s="257" customFormat="1" ht="13" x14ac:dyDescent="0.25">
      <c r="A32" s="238"/>
      <c r="B32" s="27" t="s">
        <v>110</v>
      </c>
      <c r="C32" s="215">
        <f>'Your Startup Budget'!C62</f>
        <v>0</v>
      </c>
      <c r="D32" s="76" t="str">
        <f t="shared" ref="D32:D67" si="8">IF(OR(C32=0,C$11=0)," - ",C32/C$11)</f>
        <v xml:space="preserve"> - </v>
      </c>
      <c r="E32" s="75"/>
      <c r="F32" s="76" t="str">
        <f t="shared" ref="F32:F67" si="9">IF(OR(E32=0,E$11=0)," - ",E32/E$11)</f>
        <v xml:space="preserve"> - </v>
      </c>
      <c r="G32" s="238"/>
      <c r="H32" s="75"/>
      <c r="I32" s="76" t="str">
        <f t="shared" ref="I32:I67" si="10">IF(OR(H32=0,H$11=0)," - ",H32/H$11)</f>
        <v xml:space="preserve"> - </v>
      </c>
      <c r="J32" s="238"/>
      <c r="K32" s="75"/>
      <c r="L32" s="76" t="str">
        <f t="shared" ref="L32:L67" si="11">IF(OR(K32=0,K$11=0)," - ",K32/K$11)</f>
        <v xml:space="preserve"> - </v>
      </c>
      <c r="N32" s="75"/>
      <c r="O32" s="76" t="str">
        <f>IF(OR(N32=0,N$11=0)," - ",N32/N$11)</f>
        <v xml:space="preserve"> - </v>
      </c>
      <c r="Q32" s="75"/>
      <c r="R32" s="76" t="str">
        <f>IF(OR(Q32=0,Q$11=0)," - ",Q32/Q$11)</f>
        <v xml:space="preserve"> - </v>
      </c>
    </row>
    <row r="33" spans="1:18" s="257" customFormat="1" ht="13" x14ac:dyDescent="0.25">
      <c r="A33" s="238"/>
      <c r="B33" s="27" t="s">
        <v>111</v>
      </c>
      <c r="C33" s="215">
        <f>'Your Startup Budget'!C63</f>
        <v>500</v>
      </c>
      <c r="D33" s="76">
        <f t="shared" si="8"/>
        <v>6.5616797900262466E-2</v>
      </c>
      <c r="E33" s="75"/>
      <c r="F33" s="76" t="str">
        <f t="shared" si="9"/>
        <v xml:space="preserve"> - </v>
      </c>
      <c r="G33" s="238"/>
      <c r="H33" s="75"/>
      <c r="I33" s="76" t="str">
        <f t="shared" si="10"/>
        <v xml:space="preserve"> - </v>
      </c>
      <c r="J33" s="238"/>
      <c r="K33" s="75"/>
      <c r="L33" s="76" t="str">
        <f t="shared" si="11"/>
        <v xml:space="preserve"> - </v>
      </c>
      <c r="N33" s="75"/>
      <c r="O33" s="76" t="str">
        <f>IF(OR(N33=0,N$11=0)," - ",N33/N$11)</f>
        <v xml:space="preserve"> - </v>
      </c>
      <c r="Q33" s="75"/>
      <c r="R33" s="76" t="str">
        <f>IF(OR(Q33=0,Q$11=0)," - ",Q33/Q$11)</f>
        <v xml:space="preserve"> - </v>
      </c>
    </row>
    <row r="34" spans="1:18" s="257" customFormat="1" ht="13" x14ac:dyDescent="0.25">
      <c r="A34" s="238"/>
      <c r="B34" s="27" t="s">
        <v>112</v>
      </c>
      <c r="C34" s="215">
        <f>'Your Startup Budget'!C64</f>
        <v>25</v>
      </c>
      <c r="D34" s="76"/>
      <c r="E34" s="75"/>
      <c r="F34" s="76"/>
      <c r="G34" s="238"/>
      <c r="H34" s="75"/>
      <c r="I34" s="76"/>
      <c r="J34" s="238"/>
      <c r="K34" s="75"/>
      <c r="L34" s="76"/>
      <c r="N34" s="75"/>
      <c r="O34" s="76"/>
      <c r="Q34" s="75"/>
      <c r="R34" s="76"/>
    </row>
    <row r="35" spans="1:18" s="257" customFormat="1" ht="13" x14ac:dyDescent="0.25">
      <c r="A35" s="238"/>
      <c r="B35" s="27" t="s">
        <v>113</v>
      </c>
      <c r="C35" s="215">
        <f>'Your Startup Budget'!C65</f>
        <v>0</v>
      </c>
      <c r="D35" s="76" t="str">
        <f t="shared" si="8"/>
        <v xml:space="preserve"> - </v>
      </c>
      <c r="E35" s="75"/>
      <c r="F35" s="76" t="str">
        <f t="shared" si="9"/>
        <v xml:space="preserve"> - </v>
      </c>
      <c r="G35" s="238"/>
      <c r="H35" s="75"/>
      <c r="I35" s="76" t="str">
        <f t="shared" si="10"/>
        <v xml:space="preserve"> - </v>
      </c>
      <c r="J35" s="238"/>
      <c r="K35" s="75"/>
      <c r="L35" s="76" t="str">
        <f t="shared" si="11"/>
        <v xml:space="preserve"> - </v>
      </c>
      <c r="N35" s="75"/>
      <c r="O35" s="76" t="str">
        <f>IF(OR(N35=0,N$11=0)," - ",N35/N$11)</f>
        <v xml:space="preserve"> - </v>
      </c>
      <c r="Q35" s="75"/>
      <c r="R35" s="76" t="str">
        <f>IF(OR(Q35=0,Q$11=0)," - ",Q35/Q$11)</f>
        <v xml:space="preserve"> - </v>
      </c>
    </row>
    <row r="36" spans="1:18" s="257" customFormat="1" ht="13" x14ac:dyDescent="0.25">
      <c r="A36" s="238"/>
      <c r="B36" s="27" t="s">
        <v>114</v>
      </c>
      <c r="C36" s="215">
        <f>'Your Startup Budget'!C66</f>
        <v>75</v>
      </c>
      <c r="D36" s="76">
        <f t="shared" si="8"/>
        <v>9.8425196850393699E-3</v>
      </c>
      <c r="E36" s="75"/>
      <c r="F36" s="76" t="str">
        <f t="shared" si="9"/>
        <v xml:space="preserve"> - </v>
      </c>
      <c r="G36" s="238"/>
      <c r="H36" s="75"/>
      <c r="I36" s="76" t="str">
        <f t="shared" si="10"/>
        <v xml:space="preserve"> - </v>
      </c>
      <c r="J36" s="238"/>
      <c r="K36" s="75"/>
      <c r="L36" s="76" t="str">
        <f t="shared" si="11"/>
        <v xml:space="preserve"> - </v>
      </c>
      <c r="N36" s="75"/>
      <c r="O36" s="76" t="str">
        <f>IF(OR(N36=0,N$11=0)," - ",N36/N$11)</f>
        <v xml:space="preserve"> - </v>
      </c>
      <c r="Q36" s="75"/>
      <c r="R36" s="76" t="str">
        <f>IF(OR(Q36=0,Q$11=0)," - ",Q36/Q$11)</f>
        <v xml:space="preserve"> - </v>
      </c>
    </row>
    <row r="37" spans="1:18" s="257" customFormat="1" ht="13" x14ac:dyDescent="0.25">
      <c r="A37" s="238"/>
      <c r="B37" s="27" t="s">
        <v>128</v>
      </c>
      <c r="C37" s="215">
        <f>'Your Startup Budget'!C67</f>
        <v>250</v>
      </c>
      <c r="D37" s="76">
        <f t="shared" si="8"/>
        <v>3.2808398950131233E-2</v>
      </c>
      <c r="E37" s="75"/>
      <c r="F37" s="76" t="str">
        <f t="shared" si="9"/>
        <v xml:space="preserve"> - </v>
      </c>
      <c r="G37" s="238"/>
      <c r="H37" s="75"/>
      <c r="I37" s="76" t="str">
        <f t="shared" si="10"/>
        <v xml:space="preserve"> - </v>
      </c>
      <c r="J37" s="238"/>
      <c r="K37" s="75"/>
      <c r="L37" s="76" t="str">
        <f t="shared" si="11"/>
        <v xml:space="preserve"> - </v>
      </c>
      <c r="N37" s="75"/>
      <c r="O37" s="76" t="str">
        <f>IF(OR(N37=0,N$11=0)," - ",N37/N$11)</f>
        <v xml:space="preserve"> - </v>
      </c>
      <c r="Q37" s="75"/>
      <c r="R37" s="76" t="str">
        <f>IF(OR(Q37=0,Q$11=0)," - ",Q37/Q$11)</f>
        <v xml:space="preserve"> - </v>
      </c>
    </row>
    <row r="38" spans="1:18" s="257" customFormat="1" ht="13" x14ac:dyDescent="0.25">
      <c r="A38" s="238"/>
      <c r="B38" s="27" t="s">
        <v>93</v>
      </c>
      <c r="C38" s="215">
        <f>'Your Startup Budget'!C68</f>
        <v>400</v>
      </c>
      <c r="D38" s="76"/>
      <c r="E38" s="75"/>
      <c r="F38" s="76"/>
      <c r="G38" s="238"/>
      <c r="H38" s="75"/>
      <c r="I38" s="76"/>
      <c r="J38" s="238"/>
      <c r="K38" s="75"/>
      <c r="L38" s="76"/>
      <c r="N38" s="75"/>
      <c r="O38" s="76"/>
      <c r="Q38" s="75"/>
      <c r="R38" s="76"/>
    </row>
    <row r="39" spans="1:18" s="257" customFormat="1" ht="13" x14ac:dyDescent="0.25">
      <c r="A39" s="238"/>
      <c r="B39" s="27" t="s">
        <v>92</v>
      </c>
      <c r="C39" s="215">
        <f>'Your Startup Budget'!C69</f>
        <v>0</v>
      </c>
      <c r="D39" s="76" t="str">
        <f t="shared" si="8"/>
        <v xml:space="preserve"> - </v>
      </c>
      <c r="E39" s="75"/>
      <c r="F39" s="76" t="str">
        <f t="shared" si="9"/>
        <v xml:space="preserve"> - </v>
      </c>
      <c r="G39" s="238"/>
      <c r="H39" s="75"/>
      <c r="I39" s="76" t="str">
        <f t="shared" si="10"/>
        <v xml:space="preserve"> - </v>
      </c>
      <c r="J39" s="238"/>
      <c r="K39" s="75"/>
      <c r="L39" s="76" t="str">
        <f t="shared" si="11"/>
        <v xml:space="preserve"> - </v>
      </c>
      <c r="N39" s="75"/>
      <c r="O39" s="76" t="str">
        <f t="shared" ref="O39:O47" si="12">IF(OR(N39=0,N$11=0)," - ",N39/N$11)</f>
        <v xml:space="preserve"> - </v>
      </c>
      <c r="Q39" s="75"/>
      <c r="R39" s="76" t="str">
        <f t="shared" ref="R39:R47" si="13">IF(OR(Q39=0,Q$11=0)," - ",Q39/Q$11)</f>
        <v xml:space="preserve"> - </v>
      </c>
    </row>
    <row r="40" spans="1:18" s="257" customFormat="1" ht="13" x14ac:dyDescent="0.25">
      <c r="A40" s="238"/>
      <c r="B40" s="27" t="s">
        <v>134</v>
      </c>
      <c r="C40" s="215">
        <f>'Your Startup Budget'!C70</f>
        <v>500</v>
      </c>
      <c r="D40" s="76">
        <f t="shared" si="8"/>
        <v>6.5616797900262466E-2</v>
      </c>
      <c r="E40" s="75"/>
      <c r="F40" s="76" t="str">
        <f t="shared" si="9"/>
        <v xml:space="preserve"> - </v>
      </c>
      <c r="G40" s="238"/>
      <c r="H40" s="75"/>
      <c r="I40" s="76" t="str">
        <f t="shared" si="10"/>
        <v xml:space="preserve"> - </v>
      </c>
      <c r="J40" s="238"/>
      <c r="K40" s="75"/>
      <c r="L40" s="76" t="str">
        <f t="shared" si="11"/>
        <v xml:space="preserve"> - </v>
      </c>
      <c r="N40" s="75"/>
      <c r="O40" s="76" t="str">
        <f t="shared" si="12"/>
        <v xml:space="preserve"> - </v>
      </c>
      <c r="Q40" s="75"/>
      <c r="R40" s="76" t="str">
        <f t="shared" si="13"/>
        <v xml:space="preserve"> - </v>
      </c>
    </row>
    <row r="41" spans="1:18" s="257" customFormat="1" ht="13" x14ac:dyDescent="0.25">
      <c r="A41" s="238"/>
      <c r="B41" s="27" t="s">
        <v>115</v>
      </c>
      <c r="C41" s="215">
        <f>'Your Startup Budget'!C71</f>
        <v>0</v>
      </c>
      <c r="D41" s="76" t="str">
        <f t="shared" si="8"/>
        <v xml:space="preserve"> - </v>
      </c>
      <c r="E41" s="75"/>
      <c r="F41" s="76" t="str">
        <f t="shared" si="9"/>
        <v xml:space="preserve"> - </v>
      </c>
      <c r="G41" s="238"/>
      <c r="H41" s="75"/>
      <c r="I41" s="76" t="str">
        <f t="shared" si="10"/>
        <v xml:space="preserve"> - </v>
      </c>
      <c r="J41" s="238"/>
      <c r="K41" s="75"/>
      <c r="L41" s="76" t="str">
        <f t="shared" si="11"/>
        <v xml:space="preserve"> - </v>
      </c>
      <c r="N41" s="75"/>
      <c r="O41" s="76" t="str">
        <f t="shared" si="12"/>
        <v xml:space="preserve"> - </v>
      </c>
      <c r="Q41" s="75"/>
      <c r="R41" s="76" t="str">
        <f t="shared" si="13"/>
        <v xml:space="preserve"> - </v>
      </c>
    </row>
    <row r="42" spans="1:18" s="257" customFormat="1" ht="13" x14ac:dyDescent="0.25">
      <c r="A42" s="238"/>
      <c r="B42" s="27" t="s">
        <v>116</v>
      </c>
      <c r="C42" s="215">
        <f>'Your Startup Budget'!C72</f>
        <v>0</v>
      </c>
      <c r="D42" s="76" t="str">
        <f t="shared" si="8"/>
        <v xml:space="preserve"> - </v>
      </c>
      <c r="E42" s="75"/>
      <c r="F42" s="76" t="str">
        <f t="shared" si="9"/>
        <v xml:space="preserve"> - </v>
      </c>
      <c r="G42" s="238"/>
      <c r="H42" s="75"/>
      <c r="I42" s="76" t="str">
        <f t="shared" si="10"/>
        <v xml:space="preserve"> - </v>
      </c>
      <c r="J42" s="238"/>
      <c r="K42" s="75"/>
      <c r="L42" s="76" t="str">
        <f t="shared" si="11"/>
        <v xml:space="preserve"> - </v>
      </c>
      <c r="N42" s="75"/>
      <c r="O42" s="76" t="str">
        <f t="shared" si="12"/>
        <v xml:space="preserve"> - </v>
      </c>
      <c r="Q42" s="75"/>
      <c r="R42" s="76" t="str">
        <f t="shared" si="13"/>
        <v xml:space="preserve"> - </v>
      </c>
    </row>
    <row r="43" spans="1:18" s="257" customFormat="1" ht="13" x14ac:dyDescent="0.25">
      <c r="A43" s="238"/>
      <c r="B43" s="27" t="s">
        <v>130</v>
      </c>
      <c r="C43" s="215">
        <f>'Your Startup Budget'!C73</f>
        <v>0</v>
      </c>
      <c r="D43" s="76" t="str">
        <f t="shared" si="8"/>
        <v xml:space="preserve"> - </v>
      </c>
      <c r="E43" s="75"/>
      <c r="F43" s="76" t="str">
        <f t="shared" si="9"/>
        <v xml:space="preserve"> - </v>
      </c>
      <c r="G43" s="238"/>
      <c r="H43" s="75"/>
      <c r="I43" s="76" t="str">
        <f t="shared" si="10"/>
        <v xml:space="preserve"> - </v>
      </c>
      <c r="J43" s="238"/>
      <c r="K43" s="75"/>
      <c r="L43" s="76" t="str">
        <f t="shared" si="11"/>
        <v xml:space="preserve"> - </v>
      </c>
      <c r="N43" s="75"/>
      <c r="O43" s="76" t="str">
        <f t="shared" si="12"/>
        <v xml:space="preserve"> - </v>
      </c>
      <c r="Q43" s="75"/>
      <c r="R43" s="76" t="str">
        <f t="shared" si="13"/>
        <v xml:space="preserve"> - </v>
      </c>
    </row>
    <row r="44" spans="1:18" s="257" customFormat="1" ht="13" x14ac:dyDescent="0.25">
      <c r="A44" s="238"/>
      <c r="B44" s="27" t="s">
        <v>129</v>
      </c>
      <c r="C44" s="215">
        <f>'Your Startup Budget'!C74</f>
        <v>80</v>
      </c>
      <c r="D44" s="76">
        <f t="shared" si="8"/>
        <v>1.0498687664041995E-2</v>
      </c>
      <c r="E44" s="75"/>
      <c r="F44" s="76" t="str">
        <f t="shared" si="9"/>
        <v xml:space="preserve"> - </v>
      </c>
      <c r="G44" s="238"/>
      <c r="H44" s="75"/>
      <c r="I44" s="76" t="str">
        <f t="shared" si="10"/>
        <v xml:space="preserve"> - </v>
      </c>
      <c r="J44" s="238"/>
      <c r="K44" s="75"/>
      <c r="L44" s="76" t="str">
        <f t="shared" si="11"/>
        <v xml:space="preserve"> - </v>
      </c>
      <c r="N44" s="75"/>
      <c r="O44" s="76" t="str">
        <f t="shared" si="12"/>
        <v xml:space="preserve"> - </v>
      </c>
      <c r="Q44" s="75"/>
      <c r="R44" s="76" t="str">
        <f t="shared" si="13"/>
        <v xml:space="preserve"> - </v>
      </c>
    </row>
    <row r="45" spans="1:18" s="257" customFormat="1" ht="13" x14ac:dyDescent="0.25">
      <c r="A45" s="238"/>
      <c r="B45" s="27" t="s">
        <v>94</v>
      </c>
      <c r="C45" s="215">
        <f>'Your Startup Budget'!C75</f>
        <v>0</v>
      </c>
      <c r="D45" s="76" t="str">
        <f t="shared" si="8"/>
        <v xml:space="preserve"> - </v>
      </c>
      <c r="E45" s="75"/>
      <c r="F45" s="76" t="str">
        <f t="shared" si="9"/>
        <v xml:space="preserve"> - </v>
      </c>
      <c r="G45" s="238"/>
      <c r="H45" s="75"/>
      <c r="I45" s="76" t="str">
        <f t="shared" si="10"/>
        <v xml:space="preserve"> - </v>
      </c>
      <c r="J45" s="238"/>
      <c r="K45" s="75"/>
      <c r="L45" s="76" t="str">
        <f t="shared" si="11"/>
        <v xml:space="preserve"> - </v>
      </c>
      <c r="N45" s="75"/>
      <c r="O45" s="76" t="str">
        <f t="shared" si="12"/>
        <v xml:space="preserve"> - </v>
      </c>
      <c r="Q45" s="75"/>
      <c r="R45" s="76" t="str">
        <f t="shared" si="13"/>
        <v xml:space="preserve"> - </v>
      </c>
    </row>
    <row r="46" spans="1:18" s="257" customFormat="1" ht="13" x14ac:dyDescent="0.25">
      <c r="A46" s="238"/>
      <c r="B46" s="27" t="s">
        <v>117</v>
      </c>
      <c r="C46" s="215">
        <f>'Your Startup Budget'!C76</f>
        <v>0</v>
      </c>
      <c r="D46" s="76" t="str">
        <f t="shared" si="8"/>
        <v xml:space="preserve"> - </v>
      </c>
      <c r="E46" s="75"/>
      <c r="F46" s="76" t="str">
        <f t="shared" si="9"/>
        <v xml:space="preserve"> - </v>
      </c>
      <c r="G46" s="238"/>
      <c r="H46" s="75"/>
      <c r="I46" s="76" t="str">
        <f t="shared" si="10"/>
        <v xml:space="preserve"> - </v>
      </c>
      <c r="J46" s="238"/>
      <c r="K46" s="75"/>
      <c r="L46" s="76" t="str">
        <f t="shared" si="11"/>
        <v xml:space="preserve"> - </v>
      </c>
      <c r="N46" s="75"/>
      <c r="O46" s="76" t="str">
        <f t="shared" si="12"/>
        <v xml:space="preserve"> - </v>
      </c>
      <c r="Q46" s="75"/>
      <c r="R46" s="76" t="str">
        <f t="shared" si="13"/>
        <v xml:space="preserve"> - </v>
      </c>
    </row>
    <row r="47" spans="1:18" s="257" customFormat="1" ht="13" x14ac:dyDescent="0.25">
      <c r="A47" s="238"/>
      <c r="B47" s="27" t="s">
        <v>131</v>
      </c>
      <c r="C47" s="215">
        <f>'Your Startup Budget'!C77</f>
        <v>0</v>
      </c>
      <c r="D47" s="76" t="str">
        <f t="shared" si="8"/>
        <v xml:space="preserve"> - </v>
      </c>
      <c r="E47" s="75"/>
      <c r="F47" s="76" t="str">
        <f t="shared" si="9"/>
        <v xml:space="preserve"> - </v>
      </c>
      <c r="G47" s="238"/>
      <c r="H47" s="75"/>
      <c r="I47" s="76" t="str">
        <f t="shared" si="10"/>
        <v xml:space="preserve"> - </v>
      </c>
      <c r="J47" s="238"/>
      <c r="K47" s="75"/>
      <c r="L47" s="76" t="str">
        <f t="shared" si="11"/>
        <v xml:space="preserve"> - </v>
      </c>
      <c r="N47" s="75"/>
      <c r="O47" s="76" t="str">
        <f t="shared" si="12"/>
        <v xml:space="preserve"> - </v>
      </c>
      <c r="Q47" s="75"/>
      <c r="R47" s="76" t="str">
        <f t="shared" si="13"/>
        <v xml:space="preserve"> - </v>
      </c>
    </row>
    <row r="48" spans="1:18" s="257" customFormat="1" ht="13" x14ac:dyDescent="0.25">
      <c r="A48" s="238"/>
      <c r="B48" s="27" t="s">
        <v>118</v>
      </c>
      <c r="C48" s="215">
        <f>'Your Startup Budget'!C78</f>
        <v>50</v>
      </c>
      <c r="D48" s="76"/>
      <c r="E48" s="75"/>
      <c r="F48" s="76"/>
      <c r="G48" s="238"/>
      <c r="H48" s="75"/>
      <c r="I48" s="76"/>
      <c r="J48" s="238"/>
      <c r="K48" s="75"/>
      <c r="L48" s="76"/>
      <c r="N48" s="75"/>
      <c r="O48" s="76"/>
      <c r="Q48" s="75"/>
      <c r="R48" s="76"/>
    </row>
    <row r="49" spans="1:18" s="257" customFormat="1" ht="13" x14ac:dyDescent="0.25">
      <c r="A49" s="238"/>
      <c r="B49" s="27" t="s">
        <v>119</v>
      </c>
      <c r="C49" s="215">
        <f>'Your Startup Budget'!C79</f>
        <v>186</v>
      </c>
      <c r="D49" s="76"/>
      <c r="E49" s="75"/>
      <c r="F49" s="76"/>
      <c r="G49" s="238"/>
      <c r="H49" s="75"/>
      <c r="I49" s="76"/>
      <c r="J49" s="238"/>
      <c r="K49" s="75"/>
      <c r="L49" s="76"/>
      <c r="N49" s="75"/>
      <c r="O49" s="76"/>
      <c r="Q49" s="75"/>
      <c r="R49" s="76"/>
    </row>
    <row r="50" spans="1:18" s="257" customFormat="1" ht="13" x14ac:dyDescent="0.25">
      <c r="A50" s="238"/>
      <c r="B50" s="27" t="s">
        <v>120</v>
      </c>
      <c r="C50" s="215">
        <f>'Your Startup Budget'!C80</f>
        <v>0</v>
      </c>
      <c r="D50" s="76" t="str">
        <f t="shared" si="8"/>
        <v xml:space="preserve"> - </v>
      </c>
      <c r="E50" s="75"/>
      <c r="F50" s="76" t="str">
        <f t="shared" si="9"/>
        <v xml:space="preserve"> - </v>
      </c>
      <c r="G50" s="238"/>
      <c r="H50" s="75"/>
      <c r="I50" s="76" t="str">
        <f t="shared" si="10"/>
        <v xml:space="preserve"> - </v>
      </c>
      <c r="J50" s="238"/>
      <c r="K50" s="75"/>
      <c r="L50" s="76" t="str">
        <f t="shared" si="11"/>
        <v xml:space="preserve"> - </v>
      </c>
      <c r="N50" s="75"/>
      <c r="O50" s="76" t="str">
        <f>IF(OR(N50=0,N$11=0)," - ",N50/N$11)</f>
        <v xml:space="preserve"> - </v>
      </c>
      <c r="Q50" s="75"/>
      <c r="R50" s="76" t="str">
        <f>IF(OR(Q50=0,Q$11=0)," - ",Q50/Q$11)</f>
        <v xml:space="preserve"> - </v>
      </c>
    </row>
    <row r="51" spans="1:18" s="257" customFormat="1" ht="13" x14ac:dyDescent="0.25">
      <c r="A51" s="238"/>
      <c r="B51" s="27" t="s">
        <v>132</v>
      </c>
      <c r="C51" s="215">
        <f>'Your Startup Budget'!C81</f>
        <v>0</v>
      </c>
      <c r="D51" s="76" t="str">
        <f t="shared" si="8"/>
        <v xml:space="preserve"> - </v>
      </c>
      <c r="E51" s="75"/>
      <c r="F51" s="76" t="str">
        <f t="shared" si="9"/>
        <v xml:space="preserve"> - </v>
      </c>
      <c r="G51" s="238"/>
      <c r="H51" s="75"/>
      <c r="I51" s="76" t="str">
        <f t="shared" si="10"/>
        <v xml:space="preserve"> - </v>
      </c>
      <c r="J51" s="238"/>
      <c r="K51" s="75"/>
      <c r="L51" s="76" t="str">
        <f t="shared" si="11"/>
        <v xml:space="preserve"> - </v>
      </c>
      <c r="N51" s="75"/>
      <c r="O51" s="76" t="str">
        <f>IF(OR(N51=0,N$11=0)," - ",N51/N$11)</f>
        <v xml:space="preserve"> - </v>
      </c>
      <c r="Q51" s="75"/>
      <c r="R51" s="76" t="str">
        <f>IF(OR(Q51=0,Q$11=0)," - ",Q51/Q$11)</f>
        <v xml:space="preserve"> - </v>
      </c>
    </row>
    <row r="52" spans="1:18" s="257" customFormat="1" ht="13" x14ac:dyDescent="0.25">
      <c r="A52" s="238"/>
      <c r="B52" s="27" t="s">
        <v>121</v>
      </c>
      <c r="C52" s="215">
        <f>'Your Startup Budget'!C82</f>
        <v>0</v>
      </c>
      <c r="D52" s="76" t="str">
        <f t="shared" si="8"/>
        <v xml:space="preserve"> - </v>
      </c>
      <c r="E52" s="75"/>
      <c r="F52" s="76" t="str">
        <f t="shared" si="9"/>
        <v xml:space="preserve"> - </v>
      </c>
      <c r="G52" s="238"/>
      <c r="H52" s="75"/>
      <c r="I52" s="76" t="str">
        <f t="shared" si="10"/>
        <v xml:space="preserve"> - </v>
      </c>
      <c r="J52" s="238"/>
      <c r="K52" s="75"/>
      <c r="L52" s="76" t="str">
        <f t="shared" si="11"/>
        <v xml:space="preserve"> - </v>
      </c>
      <c r="N52" s="75"/>
      <c r="O52" s="76" t="str">
        <f>IF(OR(N52=0,N$11=0)," - ",N52/N$11)</f>
        <v xml:space="preserve"> - </v>
      </c>
      <c r="Q52" s="75"/>
      <c r="R52" s="76" t="str">
        <f>IF(OR(Q52=0,Q$11=0)," - ",Q52/Q$11)</f>
        <v xml:space="preserve"> - </v>
      </c>
    </row>
    <row r="53" spans="1:18" s="257" customFormat="1" ht="13" x14ac:dyDescent="0.25">
      <c r="A53" s="238"/>
      <c r="B53" s="27" t="s">
        <v>122</v>
      </c>
      <c r="C53" s="215">
        <f>'Your Startup Budget'!C83</f>
        <v>0</v>
      </c>
      <c r="D53" s="76" t="str">
        <f t="shared" si="8"/>
        <v xml:space="preserve"> - </v>
      </c>
      <c r="E53" s="75"/>
      <c r="F53" s="76" t="str">
        <f t="shared" si="9"/>
        <v xml:space="preserve"> - </v>
      </c>
      <c r="G53" s="238"/>
      <c r="H53" s="75"/>
      <c r="I53" s="76" t="str">
        <f t="shared" si="10"/>
        <v xml:space="preserve"> - </v>
      </c>
      <c r="J53" s="238"/>
      <c r="K53" s="75"/>
      <c r="L53" s="76" t="str">
        <f t="shared" si="11"/>
        <v xml:space="preserve"> - </v>
      </c>
      <c r="N53" s="75"/>
      <c r="O53" s="76" t="str">
        <f>IF(OR(N53=0,N$11=0)," - ",N53/N$11)</f>
        <v xml:space="preserve"> - </v>
      </c>
      <c r="Q53" s="75"/>
      <c r="R53" s="76" t="str">
        <f>IF(OR(Q53=0,Q$11=0)," - ",Q53/Q$11)</f>
        <v xml:space="preserve"> - </v>
      </c>
    </row>
    <row r="54" spans="1:18" s="257" customFormat="1" ht="13" x14ac:dyDescent="0.25">
      <c r="A54" s="238"/>
      <c r="B54" s="27" t="s">
        <v>123</v>
      </c>
      <c r="C54" s="215">
        <f>'Your Startup Budget'!C84</f>
        <v>0</v>
      </c>
      <c r="D54" s="76"/>
      <c r="E54" s="75"/>
      <c r="F54" s="76"/>
      <c r="G54" s="238"/>
      <c r="H54" s="75"/>
      <c r="I54" s="76"/>
      <c r="J54" s="238"/>
      <c r="K54" s="75"/>
      <c r="L54" s="76"/>
      <c r="N54" s="75"/>
      <c r="O54" s="76"/>
      <c r="Q54" s="75"/>
      <c r="R54" s="76"/>
    </row>
    <row r="55" spans="1:18" s="257" customFormat="1" ht="13" x14ac:dyDescent="0.25">
      <c r="A55" s="238"/>
      <c r="B55" s="27" t="s">
        <v>124</v>
      </c>
      <c r="C55" s="215">
        <f>'Your Startup Budget'!C85</f>
        <v>0</v>
      </c>
      <c r="D55" s="76"/>
      <c r="E55" s="75"/>
      <c r="F55" s="76"/>
      <c r="G55" s="238"/>
      <c r="H55" s="75"/>
      <c r="I55" s="76"/>
      <c r="J55" s="238"/>
      <c r="K55" s="75"/>
      <c r="L55" s="76"/>
      <c r="N55" s="75"/>
      <c r="O55" s="76"/>
      <c r="Q55" s="75"/>
      <c r="R55" s="76"/>
    </row>
    <row r="56" spans="1:18" s="257" customFormat="1" ht="13" x14ac:dyDescent="0.25">
      <c r="A56" s="238"/>
      <c r="B56" s="27" t="s">
        <v>125</v>
      </c>
      <c r="C56" s="215">
        <f>'Your Startup Budget'!C86</f>
        <v>90</v>
      </c>
      <c r="D56" s="76"/>
      <c r="E56" s="75"/>
      <c r="F56" s="76"/>
      <c r="G56" s="238"/>
      <c r="H56" s="75"/>
      <c r="I56" s="76"/>
      <c r="J56" s="238"/>
      <c r="K56" s="75"/>
      <c r="L56" s="76"/>
      <c r="N56" s="75"/>
      <c r="O56" s="76"/>
      <c r="Q56" s="75"/>
      <c r="R56" s="76"/>
    </row>
    <row r="57" spans="1:18" s="257" customFormat="1" ht="13" x14ac:dyDescent="0.25">
      <c r="A57" s="238"/>
      <c r="B57" s="27" t="s">
        <v>78</v>
      </c>
      <c r="C57" s="215">
        <f>'Your Startup Budget'!C87</f>
        <v>80</v>
      </c>
      <c r="D57" s="76"/>
      <c r="E57" s="75"/>
      <c r="F57" s="76"/>
      <c r="G57" s="238"/>
      <c r="H57" s="75"/>
      <c r="I57" s="76"/>
      <c r="J57" s="238"/>
      <c r="K57" s="75"/>
      <c r="L57" s="76"/>
      <c r="N57" s="75"/>
      <c r="O57" s="76"/>
      <c r="Q57" s="75"/>
      <c r="R57" s="76"/>
    </row>
    <row r="58" spans="1:18" s="257" customFormat="1" ht="13" x14ac:dyDescent="0.25">
      <c r="A58" s="238"/>
      <c r="B58" s="27" t="s">
        <v>81</v>
      </c>
      <c r="C58" s="215">
        <f>'Your Startup Budget'!C88</f>
        <v>0</v>
      </c>
      <c r="D58" s="76"/>
      <c r="E58" s="75"/>
      <c r="F58" s="76"/>
      <c r="G58" s="238"/>
      <c r="H58" s="75"/>
      <c r="I58" s="76"/>
      <c r="J58" s="238"/>
      <c r="K58" s="75"/>
      <c r="L58" s="76"/>
      <c r="N58" s="75"/>
      <c r="O58" s="76"/>
      <c r="Q58" s="75"/>
      <c r="R58" s="76"/>
    </row>
    <row r="59" spans="1:18" s="257" customFormat="1" ht="13" x14ac:dyDescent="0.25">
      <c r="A59" s="238"/>
      <c r="B59" s="27" t="s">
        <v>126</v>
      </c>
      <c r="C59" s="215">
        <f>'Your Startup Budget'!C89</f>
        <v>0</v>
      </c>
      <c r="D59" s="76"/>
      <c r="E59" s="75"/>
      <c r="F59" s="76"/>
      <c r="G59" s="238"/>
      <c r="H59" s="75"/>
      <c r="I59" s="76"/>
      <c r="J59" s="238"/>
      <c r="K59" s="75"/>
      <c r="L59" s="76"/>
      <c r="N59" s="75"/>
      <c r="O59" s="76"/>
      <c r="Q59" s="75"/>
      <c r="R59" s="76"/>
    </row>
    <row r="60" spans="1:18" s="257" customFormat="1" ht="13" x14ac:dyDescent="0.25">
      <c r="A60" s="238"/>
      <c r="B60" s="27" t="s">
        <v>358</v>
      </c>
      <c r="C60" s="215">
        <f>'Your Startup Budget'!C90</f>
        <v>20</v>
      </c>
      <c r="D60" s="76"/>
      <c r="E60" s="75"/>
      <c r="F60" s="76"/>
      <c r="G60" s="238"/>
      <c r="H60" s="75"/>
      <c r="I60" s="76"/>
      <c r="J60" s="238"/>
      <c r="K60" s="75"/>
      <c r="L60" s="76"/>
      <c r="N60" s="75"/>
      <c r="O60" s="76"/>
      <c r="Q60" s="75"/>
      <c r="R60" s="76"/>
    </row>
    <row r="61" spans="1:18" s="257" customFormat="1" ht="13" x14ac:dyDescent="0.3">
      <c r="A61" s="238"/>
      <c r="B61" s="284" t="s">
        <v>133</v>
      </c>
      <c r="C61" s="215">
        <f>'Your Startup Budget'!C91</f>
        <v>0</v>
      </c>
      <c r="D61" s="76"/>
      <c r="E61" s="75"/>
      <c r="F61" s="76"/>
      <c r="G61" s="238"/>
      <c r="H61" s="75"/>
      <c r="I61" s="76"/>
      <c r="J61" s="238"/>
      <c r="K61" s="75"/>
      <c r="L61" s="76"/>
      <c r="N61" s="75"/>
      <c r="O61" s="76"/>
      <c r="Q61" s="75"/>
      <c r="R61" s="76"/>
    </row>
    <row r="62" spans="1:18" s="257" customFormat="1" ht="13" x14ac:dyDescent="0.3">
      <c r="A62" s="238"/>
      <c r="B62" s="284" t="s">
        <v>94</v>
      </c>
      <c r="C62" s="215">
        <f>'Your Startup Budget'!C92</f>
        <v>0</v>
      </c>
      <c r="D62" s="76"/>
      <c r="E62" s="75"/>
      <c r="F62" s="76"/>
      <c r="G62" s="238"/>
      <c r="H62" s="75"/>
      <c r="I62" s="76"/>
      <c r="J62" s="238"/>
      <c r="K62" s="75"/>
      <c r="L62" s="76"/>
      <c r="N62" s="75"/>
      <c r="O62" s="76"/>
      <c r="Q62" s="75"/>
      <c r="R62" s="76"/>
    </row>
    <row r="63" spans="1:18" s="257" customFormat="1" ht="13" x14ac:dyDescent="0.3">
      <c r="A63" s="238"/>
      <c r="B63" s="284" t="s">
        <v>85</v>
      </c>
      <c r="C63" s="292">
        <f>'Your Startup Budget'!C93</f>
        <v>0</v>
      </c>
      <c r="D63" s="76"/>
      <c r="E63" s="75"/>
      <c r="F63" s="76"/>
      <c r="G63" s="238"/>
      <c r="H63" s="75"/>
      <c r="I63" s="76"/>
      <c r="J63" s="238"/>
      <c r="K63" s="75"/>
      <c r="L63" s="76"/>
      <c r="N63" s="75"/>
      <c r="O63" s="76"/>
      <c r="Q63" s="75"/>
      <c r="R63" s="76"/>
    </row>
    <row r="64" spans="1:18" s="257" customFormat="1" ht="13" x14ac:dyDescent="0.3">
      <c r="A64" s="238"/>
      <c r="B64" s="286" t="s">
        <v>87</v>
      </c>
      <c r="C64" s="293">
        <f>'Your Startup Budget'!C94</f>
        <v>0</v>
      </c>
      <c r="D64" s="76"/>
      <c r="E64" s="75"/>
      <c r="F64" s="76"/>
      <c r="G64" s="238"/>
      <c r="H64" s="75"/>
      <c r="I64" s="76"/>
      <c r="J64" s="238"/>
      <c r="K64" s="75"/>
      <c r="L64" s="76"/>
      <c r="N64" s="75"/>
      <c r="O64" s="76"/>
      <c r="Q64" s="75"/>
      <c r="R64" s="76"/>
    </row>
    <row r="65" spans="1:18" s="257" customFormat="1" ht="13" x14ac:dyDescent="0.25">
      <c r="A65" s="238"/>
      <c r="B65" s="27" t="s">
        <v>365</v>
      </c>
      <c r="C65" s="287"/>
      <c r="D65" s="76"/>
      <c r="E65" s="75"/>
      <c r="F65" s="76"/>
      <c r="G65" s="238"/>
      <c r="H65" s="75"/>
      <c r="I65" s="76"/>
      <c r="J65" s="238"/>
      <c r="K65" s="75"/>
      <c r="L65" s="76"/>
      <c r="N65" s="75"/>
      <c r="O65" s="76"/>
      <c r="Q65" s="75"/>
      <c r="R65" s="76"/>
    </row>
    <row r="66" spans="1:18" s="257" customFormat="1" ht="13" x14ac:dyDescent="0.25">
      <c r="A66" s="238"/>
      <c r="C66" s="266"/>
      <c r="D66" s="76"/>
      <c r="E66" s="266"/>
      <c r="F66" s="76"/>
      <c r="G66" s="238"/>
      <c r="H66" s="75"/>
      <c r="I66" s="76"/>
      <c r="J66" s="238"/>
      <c r="K66" s="266"/>
      <c r="L66" s="76"/>
      <c r="N66" s="266"/>
      <c r="O66" s="76"/>
      <c r="Q66" s="266"/>
      <c r="R66" s="76"/>
    </row>
    <row r="67" spans="1:18" s="257" customFormat="1" ht="13" x14ac:dyDescent="0.25">
      <c r="A67" s="238"/>
      <c r="B67" s="277" t="s">
        <v>195</v>
      </c>
      <c r="C67" s="278">
        <f>SUM(C32:C66)</f>
        <v>2256</v>
      </c>
      <c r="D67" s="76">
        <f t="shared" si="8"/>
        <v>0.29606299212598425</v>
      </c>
      <c r="E67" s="269">
        <f>SUM(E32:E66)</f>
        <v>0</v>
      </c>
      <c r="F67" s="76" t="str">
        <f t="shared" si="9"/>
        <v xml:space="preserve"> - </v>
      </c>
      <c r="G67" s="238"/>
      <c r="H67" s="269">
        <f>SUM(H32:H66)</f>
        <v>0</v>
      </c>
      <c r="I67" s="76" t="str">
        <f t="shared" si="10"/>
        <v xml:space="preserve"> - </v>
      </c>
      <c r="J67" s="238"/>
      <c r="K67" s="269">
        <f>SUM(K32:K66)</f>
        <v>0</v>
      </c>
      <c r="L67" s="76" t="str">
        <f t="shared" si="11"/>
        <v xml:space="preserve"> - </v>
      </c>
      <c r="N67" s="269">
        <f>SUM(N32:N66)</f>
        <v>0</v>
      </c>
      <c r="O67" s="76" t="str">
        <f>IF(OR(N67=0,N$11=0)," - ",N67/N$11)</f>
        <v xml:space="preserve"> - </v>
      </c>
      <c r="Q67" s="269">
        <f>SUM(Q32:Q66)</f>
        <v>0</v>
      </c>
      <c r="R67" s="76" t="str">
        <f>IF(OR(Q67=0,Q$11=0)," - ",Q67/Q$11)</f>
        <v xml:space="preserve"> - </v>
      </c>
    </row>
    <row r="68" spans="1:18" s="257" customFormat="1" ht="13" x14ac:dyDescent="0.25">
      <c r="A68" s="238"/>
      <c r="B68" s="238"/>
      <c r="C68" s="238"/>
      <c r="D68" s="80"/>
      <c r="E68" s="238"/>
      <c r="F68" s="80"/>
      <c r="G68" s="238"/>
      <c r="H68" s="238"/>
      <c r="I68" s="80"/>
      <c r="J68" s="238"/>
      <c r="K68" s="238"/>
      <c r="L68" s="80"/>
      <c r="N68" s="238"/>
      <c r="O68" s="80"/>
      <c r="Q68" s="238"/>
      <c r="R68" s="80"/>
    </row>
    <row r="69" spans="1:18" s="257" customFormat="1" ht="13" x14ac:dyDescent="0.25">
      <c r="A69" s="238"/>
      <c r="B69" s="265" t="s">
        <v>196</v>
      </c>
      <c r="C69" s="238"/>
      <c r="D69" s="80"/>
      <c r="E69" s="238"/>
      <c r="F69" s="80"/>
      <c r="G69" s="238"/>
      <c r="H69" s="238"/>
      <c r="I69" s="80"/>
      <c r="J69" s="238"/>
      <c r="K69" s="238"/>
      <c r="L69" s="80"/>
      <c r="N69" s="238"/>
      <c r="O69" s="80"/>
      <c r="Q69" s="238"/>
      <c r="R69" s="80"/>
    </row>
    <row r="70" spans="1:18" s="257" customFormat="1" ht="13" x14ac:dyDescent="0.25">
      <c r="A70" s="238"/>
      <c r="B70" s="238" t="s">
        <v>197</v>
      </c>
      <c r="C70" s="75"/>
      <c r="D70" s="76" t="str">
        <f>IF(OR(C70=0,C$11=0)," - ",C70/C$11)</f>
        <v xml:space="preserve"> - </v>
      </c>
      <c r="E70" s="75"/>
      <c r="F70" s="76" t="str">
        <f>IF(OR(E70=0,E$11=0)," - ",E70/E$11)</f>
        <v xml:space="preserve"> - </v>
      </c>
      <c r="G70" s="238"/>
      <c r="H70" s="75"/>
      <c r="I70" s="76" t="str">
        <f>IF(OR(H70=0,H$11=0)," - ",H70/H$11)</f>
        <v xml:space="preserve"> - </v>
      </c>
      <c r="J70" s="238"/>
      <c r="K70" s="75"/>
      <c r="L70" s="76" t="str">
        <f>IF(OR(K70=0,K$11=0)," - ",K70/K$11)</f>
        <v xml:space="preserve"> - </v>
      </c>
      <c r="N70" s="75"/>
      <c r="O70" s="76" t="str">
        <f>IF(OR(N70=0,N$11=0)," - ",N70/N$11)</f>
        <v xml:space="preserve"> - </v>
      </c>
      <c r="Q70" s="75"/>
      <c r="R70" s="76" t="str">
        <f>IF(OR(Q70=0,Q$11=0)," - ",Q70/Q$11)</f>
        <v xml:space="preserve"> - </v>
      </c>
    </row>
    <row r="71" spans="1:18" s="257" customFormat="1" ht="13" x14ac:dyDescent="0.25">
      <c r="A71" s="238"/>
      <c r="B71" s="238" t="s">
        <v>198</v>
      </c>
      <c r="C71" s="75"/>
      <c r="D71" s="76" t="str">
        <f>IF(OR(C71=0,C$11=0)," - ",C71/C$11)</f>
        <v xml:space="preserve"> - </v>
      </c>
      <c r="E71" s="75"/>
      <c r="F71" s="76" t="str">
        <f>IF(OR(E71=0,E$11=0)," - ",E71/E$11)</f>
        <v xml:space="preserve"> - </v>
      </c>
      <c r="G71" s="238"/>
      <c r="H71" s="75"/>
      <c r="I71" s="76" t="str">
        <f>IF(OR(H71=0,H$11=0)," - ",H71/H$11)</f>
        <v xml:space="preserve"> - </v>
      </c>
      <c r="J71" s="238"/>
      <c r="K71" s="75"/>
      <c r="L71" s="76" t="str">
        <f>IF(OR(K71=0,K$11=0)," - ",K71/K$11)</f>
        <v xml:space="preserve"> - </v>
      </c>
      <c r="N71" s="75"/>
      <c r="O71" s="76" t="str">
        <f>IF(OR(N71=0,N$11=0)," - ",N71/N$11)</f>
        <v xml:space="preserve"> - </v>
      </c>
      <c r="Q71" s="75"/>
      <c r="R71" s="76" t="str">
        <f>IF(OR(Q71=0,Q$11=0)," - ",Q71/Q$11)</f>
        <v xml:space="preserve"> - </v>
      </c>
    </row>
    <row r="72" spans="1:18" s="257" customFormat="1" ht="13" x14ac:dyDescent="0.25">
      <c r="A72" s="238"/>
      <c r="B72" s="270" t="s">
        <v>10</v>
      </c>
      <c r="C72" s="89"/>
      <c r="D72" s="76" t="str">
        <f>IF(OR(C72=0,C$11=0)," - ",C72/C$11)</f>
        <v xml:space="preserve"> - </v>
      </c>
      <c r="E72" s="89"/>
      <c r="F72" s="76" t="str">
        <f>IF(OR(E72=0,E$11=0)," - ",E72/E$11)</f>
        <v xml:space="preserve"> - </v>
      </c>
      <c r="G72" s="238"/>
      <c r="H72" s="89"/>
      <c r="I72" s="76" t="str">
        <f>IF(OR(H72=0,H$11=0)," - ",H72/H$11)</f>
        <v xml:space="preserve"> - </v>
      </c>
      <c r="J72" s="238"/>
      <c r="K72" s="89"/>
      <c r="L72" s="76" t="str">
        <f>IF(OR(K72=0,K$11=0)," - ",K72/K$11)</f>
        <v xml:space="preserve"> - </v>
      </c>
      <c r="N72" s="89"/>
      <c r="O72" s="76" t="str">
        <f>IF(OR(N72=0,N$11=0)," - ",N72/N$11)</f>
        <v xml:space="preserve"> - </v>
      </c>
      <c r="Q72" s="89"/>
      <c r="R72" s="76" t="str">
        <f>IF(OR(Q72=0,Q$11=0)," - ",Q72/Q$11)</f>
        <v xml:space="preserve"> - </v>
      </c>
    </row>
    <row r="73" spans="1:18" s="257" customFormat="1" ht="13" x14ac:dyDescent="0.25">
      <c r="A73" s="238"/>
      <c r="B73" s="268" t="s">
        <v>199</v>
      </c>
      <c r="C73" s="279">
        <f>SUM(C70:C72)</f>
        <v>0</v>
      </c>
      <c r="D73" s="76" t="str">
        <f>IF(OR(C73=0,C$11=0)," - ",C73/C$11)</f>
        <v xml:space="preserve"> - </v>
      </c>
      <c r="E73" s="279">
        <f>SUM(E70:E72)</f>
        <v>0</v>
      </c>
      <c r="F73" s="76" t="str">
        <f>IF(OR(E73=0,E$11=0)," - ",E73/E$11)</f>
        <v xml:space="preserve"> - </v>
      </c>
      <c r="G73" s="238"/>
      <c r="H73" s="279">
        <f>SUM(H70:H72)</f>
        <v>0</v>
      </c>
      <c r="I73" s="76" t="str">
        <f>IF(OR(H73=0,H$11=0)," - ",H73/H$11)</f>
        <v xml:space="preserve"> - </v>
      </c>
      <c r="J73" s="238"/>
      <c r="K73" s="279">
        <f>SUM(K70:K72)</f>
        <v>0</v>
      </c>
      <c r="L73" s="76" t="str">
        <f>IF(OR(K73=0,K$11=0)," - ",K73/K$11)</f>
        <v xml:space="preserve"> - </v>
      </c>
      <c r="N73" s="279">
        <f>SUM(N70:N72)</f>
        <v>0</v>
      </c>
      <c r="O73" s="76" t="str">
        <f>IF(OR(N73=0,N$11=0)," - ",N73/N$11)</f>
        <v xml:space="preserve"> - </v>
      </c>
      <c r="Q73" s="279">
        <f>SUM(Q70:Q72)</f>
        <v>0</v>
      </c>
      <c r="R73" s="76" t="str">
        <f>IF(OR(Q73=0,Q$11=0)," - ",Q73/Q$11)</f>
        <v xml:space="preserve"> - </v>
      </c>
    </row>
    <row r="74" spans="1:18" s="257" customFormat="1" ht="13" x14ac:dyDescent="0.25">
      <c r="A74" s="238"/>
      <c r="B74" s="238"/>
      <c r="C74" s="238"/>
      <c r="D74" s="80"/>
      <c r="E74" s="238"/>
      <c r="F74" s="80"/>
      <c r="G74" s="238"/>
      <c r="H74" s="238"/>
      <c r="I74" s="80"/>
      <c r="J74" s="238"/>
      <c r="K74" s="238"/>
      <c r="L74" s="80"/>
      <c r="N74" s="238"/>
      <c r="O74" s="80"/>
      <c r="Q74" s="238"/>
      <c r="R74" s="80"/>
    </row>
    <row r="75" spans="1:18" s="257" customFormat="1" ht="15.5" x14ac:dyDescent="0.25">
      <c r="A75" s="364" t="s">
        <v>200</v>
      </c>
      <c r="B75" s="364"/>
      <c r="C75" s="274">
        <f>C67+C73</f>
        <v>2256</v>
      </c>
      <c r="D75" s="83">
        <f>IF(OR(C75=0,C$11=0)," - ",C75/C$11)</f>
        <v>0.29606299212598425</v>
      </c>
      <c r="E75" s="274">
        <f>E67+E73</f>
        <v>0</v>
      </c>
      <c r="F75" s="83" t="str">
        <f>IF(OR(E75=0,E$11=0)," - ",E75/E$11)</f>
        <v xml:space="preserve"> - </v>
      </c>
      <c r="G75" s="273"/>
      <c r="H75" s="274">
        <f>H67+H73</f>
        <v>0</v>
      </c>
      <c r="I75" s="83" t="str">
        <f>IF(OR(H75=0,H$11=0)," - ",H75/H$11)</f>
        <v xml:space="preserve"> - </v>
      </c>
      <c r="J75" s="273"/>
      <c r="K75" s="274">
        <f>K67+K73</f>
        <v>0</v>
      </c>
      <c r="L75" s="83" t="str">
        <f>IF(OR(K75=0,K$11=0)," - ",K75/K$11)</f>
        <v xml:space="preserve"> - </v>
      </c>
      <c r="N75" s="274">
        <f>N67+N73</f>
        <v>0</v>
      </c>
      <c r="O75" s="83" t="str">
        <f>IF(OR(N75=0,N$11=0)," - ",N75/N$11)</f>
        <v xml:space="preserve"> - </v>
      </c>
      <c r="Q75" s="274">
        <f>Q67+Q73</f>
        <v>0</v>
      </c>
      <c r="R75" s="83" t="str">
        <f>IF(OR(Q75=0,Q$11=0)," - ",Q75/Q$11)</f>
        <v xml:space="preserve"> - </v>
      </c>
    </row>
    <row r="76" spans="1:18" s="257" customFormat="1" ht="13" x14ac:dyDescent="0.25">
      <c r="A76" s="238"/>
      <c r="B76" s="265"/>
      <c r="C76" s="238"/>
      <c r="D76" s="80"/>
      <c r="E76" s="238"/>
      <c r="F76" s="80"/>
      <c r="G76" s="238"/>
      <c r="H76" s="238"/>
      <c r="I76" s="80"/>
      <c r="J76" s="238"/>
      <c r="K76" s="238"/>
      <c r="L76" s="80"/>
      <c r="N76" s="238"/>
      <c r="O76" s="80"/>
      <c r="Q76" s="238"/>
      <c r="R76" s="80"/>
    </row>
    <row r="77" spans="1:18" s="257" customFormat="1" ht="13" x14ac:dyDescent="0.25">
      <c r="A77" s="238"/>
      <c r="B77" s="290" t="s">
        <v>364</v>
      </c>
      <c r="C77" s="291">
        <f>C28-C75</f>
        <v>1640</v>
      </c>
      <c r="D77" s="80"/>
      <c r="E77" s="280">
        <f>E28-E75</f>
        <v>8458</v>
      </c>
      <c r="F77" s="80"/>
      <c r="G77" s="238"/>
      <c r="H77" s="280">
        <f>H28-H75</f>
        <v>0</v>
      </c>
      <c r="I77" s="80"/>
      <c r="J77" s="238"/>
      <c r="K77" s="280">
        <f>K28-K75</f>
        <v>0</v>
      </c>
      <c r="L77" s="80"/>
      <c r="N77" s="280">
        <f>N28-N75</f>
        <v>0</v>
      </c>
      <c r="O77" s="80"/>
      <c r="Q77" s="280">
        <f>Q28-Q75</f>
        <v>0</v>
      </c>
      <c r="R77" s="80"/>
    </row>
    <row r="78" spans="1:18" s="257" customFormat="1" ht="13" x14ac:dyDescent="0.25">
      <c r="A78" s="238"/>
      <c r="B78" s="238" t="s">
        <v>202</v>
      </c>
      <c r="C78" s="288"/>
      <c r="D78" s="80"/>
      <c r="E78" s="285"/>
      <c r="F78" s="80"/>
      <c r="G78" s="238"/>
      <c r="H78" s="285"/>
      <c r="I78" s="80"/>
      <c r="J78" s="238"/>
      <c r="K78" s="285"/>
      <c r="L78" s="80"/>
      <c r="N78" s="285"/>
      <c r="O78" s="80"/>
      <c r="Q78" s="285"/>
      <c r="R78" s="80"/>
    </row>
    <row r="79" spans="1:18" s="257" customFormat="1" ht="13" x14ac:dyDescent="0.25">
      <c r="A79" s="238"/>
      <c r="B79" s="238" t="s">
        <v>203</v>
      </c>
      <c r="C79" s="289"/>
      <c r="D79" s="80"/>
      <c r="E79" s="75"/>
      <c r="F79" s="80"/>
      <c r="G79" s="238"/>
      <c r="H79" s="75"/>
      <c r="I79" s="80"/>
      <c r="J79" s="238"/>
      <c r="K79" s="75"/>
      <c r="L79" s="80"/>
      <c r="N79" s="75"/>
      <c r="O79" s="80"/>
      <c r="Q79" s="75"/>
      <c r="R79" s="80"/>
    </row>
    <row r="80" spans="1:18" s="257" customFormat="1" ht="13" x14ac:dyDescent="0.25">
      <c r="A80" s="281"/>
      <c r="B80" s="281"/>
      <c r="C80" s="281"/>
      <c r="D80" s="80"/>
      <c r="E80" s="281"/>
      <c r="F80" s="80"/>
      <c r="G80" s="238"/>
      <c r="H80" s="281"/>
      <c r="I80" s="80"/>
      <c r="J80" s="238"/>
      <c r="K80" s="281"/>
      <c r="L80" s="80"/>
      <c r="N80" s="281"/>
      <c r="O80" s="80"/>
      <c r="Q80" s="281"/>
      <c r="R80" s="80"/>
    </row>
    <row r="81" spans="1:18" s="257" customFormat="1" ht="15.5" x14ac:dyDescent="0.25">
      <c r="A81" s="363" t="s">
        <v>204</v>
      </c>
      <c r="B81" s="363"/>
      <c r="C81" s="274">
        <f>C77-C79</f>
        <v>1640</v>
      </c>
      <c r="D81" s="93"/>
      <c r="E81" s="274">
        <f>E77-E79</f>
        <v>8458</v>
      </c>
      <c r="F81" s="93"/>
      <c r="G81" s="273"/>
      <c r="H81" s="274">
        <f>H77-H79</f>
        <v>0</v>
      </c>
      <c r="I81" s="93"/>
      <c r="J81" s="273"/>
      <c r="K81" s="274">
        <f>K77-K79</f>
        <v>0</v>
      </c>
      <c r="L81" s="93"/>
      <c r="N81" s="274">
        <f>N77-N79</f>
        <v>0</v>
      </c>
      <c r="O81" s="93"/>
      <c r="Q81" s="274">
        <f>Q77-Q79</f>
        <v>0</v>
      </c>
      <c r="R81" s="93"/>
    </row>
    <row r="82" spans="1:18" s="257" customFormat="1" ht="13" x14ac:dyDescent="0.25">
      <c r="A82" s="238"/>
      <c r="B82" s="238"/>
      <c r="C82" s="238"/>
      <c r="D82" s="80"/>
      <c r="E82" s="238"/>
      <c r="F82" s="80"/>
      <c r="G82" s="238"/>
      <c r="H82" s="238"/>
      <c r="I82" s="80"/>
      <c r="J82" s="238"/>
      <c r="K82" s="238"/>
      <c r="L82" s="80"/>
      <c r="N82" s="238"/>
      <c r="O82" s="80"/>
      <c r="Q82" s="238"/>
      <c r="R82" s="80"/>
    </row>
    <row r="83" spans="1:18" s="257" customFormat="1" ht="13" x14ac:dyDescent="0.25">
      <c r="A83" s="238"/>
      <c r="B83" s="238" t="s">
        <v>205</v>
      </c>
      <c r="C83" s="75"/>
      <c r="D83" s="80"/>
      <c r="E83" s="75"/>
      <c r="F83" s="80"/>
      <c r="G83" s="238"/>
      <c r="H83" s="75"/>
      <c r="I83" s="80"/>
      <c r="J83" s="238"/>
      <c r="K83" s="75"/>
      <c r="L83" s="80"/>
      <c r="N83" s="75"/>
      <c r="O83" s="80"/>
      <c r="Q83" s="75"/>
      <c r="R83" s="80"/>
    </row>
    <row r="84" spans="1:18" s="257" customFormat="1" ht="13.5" thickBot="1" x14ac:dyDescent="0.3">
      <c r="A84" s="238"/>
      <c r="B84" s="238" t="s">
        <v>206</v>
      </c>
      <c r="C84" s="282">
        <f>C81-C83</f>
        <v>1640</v>
      </c>
      <c r="D84" s="80"/>
      <c r="E84" s="282">
        <f>E81-E83</f>
        <v>8458</v>
      </c>
      <c r="F84" s="80"/>
      <c r="G84" s="238"/>
      <c r="H84" s="282">
        <f>H81-H83</f>
        <v>0</v>
      </c>
      <c r="I84" s="80"/>
      <c r="J84" s="238"/>
      <c r="K84" s="282">
        <f>K81-K83</f>
        <v>0</v>
      </c>
      <c r="L84" s="95"/>
      <c r="N84" s="282">
        <f>N81-N83</f>
        <v>0</v>
      </c>
      <c r="O84" s="95"/>
      <c r="Q84" s="282">
        <f>Q81-Q83</f>
        <v>0</v>
      </c>
      <c r="R84" s="95"/>
    </row>
    <row r="85" spans="1:18" s="257" customFormat="1" ht="13.5" thickTop="1" x14ac:dyDescent="0.25">
      <c r="A85" s="238"/>
      <c r="B85" s="238"/>
      <c r="C85" s="238"/>
      <c r="D85" s="80"/>
      <c r="E85" s="238"/>
      <c r="F85" s="80"/>
      <c r="G85" s="238"/>
      <c r="H85" s="238"/>
      <c r="I85" s="80"/>
      <c r="J85" s="238"/>
      <c r="K85" s="238"/>
      <c r="L85" s="80"/>
    </row>
    <row r="86" spans="1:18" s="257" customFormat="1" x14ac:dyDescent="0.25"/>
  </sheetData>
  <sheetProtection sheet="1" selectLockedCells="1"/>
  <mergeCells count="5">
    <mergeCell ref="A4:B4"/>
    <mergeCell ref="A28:B28"/>
    <mergeCell ref="A30:B30"/>
    <mergeCell ref="A75:B75"/>
    <mergeCell ref="A81:B81"/>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1FF528-16D6-4627-A1E2-EF0B7988FC40}">
  <dimension ref="A1:H52"/>
  <sheetViews>
    <sheetView topLeftCell="A28" workbookViewId="0">
      <selection activeCell="E14" sqref="E14"/>
    </sheetView>
  </sheetViews>
  <sheetFormatPr defaultColWidth="9.81640625" defaultRowHeight="12.5" x14ac:dyDescent="0.25"/>
  <cols>
    <col min="1" max="1" width="2.26953125" style="96" customWidth="1"/>
    <col min="2" max="2" width="8.81640625" style="96" customWidth="1"/>
    <col min="3" max="3" width="46.453125" style="96" customWidth="1"/>
    <col min="4" max="5" width="15.90625" style="96" customWidth="1"/>
    <col min="6" max="6" width="2.26953125" style="96" customWidth="1"/>
    <col min="7" max="7" width="7.7265625" style="96" customWidth="1"/>
    <col min="8" max="8" width="25.6328125" style="96" customWidth="1"/>
    <col min="9" max="16384" width="9.81640625" style="96"/>
  </cols>
  <sheetData>
    <row r="1" spans="1:8" s="64" customFormat="1" ht="31.5" customHeight="1" x14ac:dyDescent="0.25">
      <c r="B1" s="97" t="s">
        <v>207</v>
      </c>
      <c r="C1" s="98"/>
      <c r="E1" s="99" t="s">
        <v>208</v>
      </c>
    </row>
    <row r="2" spans="1:8" s="64" customFormat="1" ht="13" x14ac:dyDescent="0.25">
      <c r="A2" s="100"/>
      <c r="B2" s="27"/>
      <c r="C2" s="101"/>
      <c r="D2" s="78" t="s">
        <v>209</v>
      </c>
      <c r="E2" s="102"/>
      <c r="H2" s="68"/>
    </row>
    <row r="3" spans="1:8" s="64" customFormat="1" ht="13" x14ac:dyDescent="0.25">
      <c r="B3" s="67"/>
      <c r="C3" s="67"/>
      <c r="D3" s="67"/>
      <c r="E3" s="67"/>
      <c r="H3" s="69"/>
    </row>
    <row r="4" spans="1:8" s="64" customFormat="1" ht="21" customHeight="1" x14ac:dyDescent="0.25">
      <c r="B4" s="103" t="s">
        <v>210</v>
      </c>
      <c r="C4" s="103"/>
      <c r="D4" s="104">
        <v>2021</v>
      </c>
      <c r="E4" s="104">
        <v>2020</v>
      </c>
      <c r="F4" s="73"/>
      <c r="G4" s="73"/>
      <c r="H4" s="105"/>
    </row>
    <row r="5" spans="1:8" s="64" customFormat="1" ht="14.5" x14ac:dyDescent="0.25">
      <c r="B5" s="106" t="s">
        <v>211</v>
      </c>
      <c r="C5" s="107"/>
      <c r="D5" s="108"/>
      <c r="E5" s="108"/>
      <c r="H5" s="109"/>
    </row>
    <row r="6" spans="1:8" s="64" customFormat="1" ht="13" x14ac:dyDescent="0.25">
      <c r="B6" s="67"/>
      <c r="C6" s="27" t="s">
        <v>212</v>
      </c>
      <c r="D6" s="110"/>
      <c r="E6" s="110"/>
      <c r="H6" s="111"/>
    </row>
    <row r="7" spans="1:8" s="64" customFormat="1" ht="13" x14ac:dyDescent="0.25">
      <c r="B7" s="67"/>
      <c r="C7" s="27" t="s">
        <v>213</v>
      </c>
      <c r="D7" s="110"/>
      <c r="E7" s="110"/>
      <c r="H7" s="111"/>
    </row>
    <row r="8" spans="1:8" s="64" customFormat="1" ht="13" x14ac:dyDescent="0.25">
      <c r="B8" s="67"/>
      <c r="C8" s="27" t="s">
        <v>214</v>
      </c>
      <c r="D8" s="110"/>
      <c r="E8" s="110"/>
      <c r="H8" s="111"/>
    </row>
    <row r="9" spans="1:8" s="64" customFormat="1" ht="13" x14ac:dyDescent="0.25">
      <c r="B9" s="67"/>
      <c r="C9" s="27" t="s">
        <v>215</v>
      </c>
      <c r="D9" s="110"/>
      <c r="E9" s="110"/>
    </row>
    <row r="10" spans="1:8" s="64" customFormat="1" ht="13" x14ac:dyDescent="0.25">
      <c r="B10" s="67"/>
      <c r="C10" s="27" t="s">
        <v>216</v>
      </c>
      <c r="D10" s="110"/>
      <c r="E10" s="110"/>
    </row>
    <row r="11" spans="1:8" s="64" customFormat="1" ht="13" x14ac:dyDescent="0.25">
      <c r="B11" s="67"/>
      <c r="C11" s="112" t="s">
        <v>217</v>
      </c>
      <c r="D11" s="113">
        <f>SUM(D6:D10)</f>
        <v>0</v>
      </c>
      <c r="E11" s="113">
        <f>SUM(E6:E10)</f>
        <v>0</v>
      </c>
    </row>
    <row r="12" spans="1:8" s="64" customFormat="1" ht="14.5" x14ac:dyDescent="0.25">
      <c r="B12" s="106" t="s">
        <v>218</v>
      </c>
      <c r="C12" s="107"/>
      <c r="D12" s="108"/>
      <c r="E12" s="108"/>
    </row>
    <row r="13" spans="1:8" s="64" customFormat="1" ht="13" x14ac:dyDescent="0.25">
      <c r="B13" s="67"/>
      <c r="C13" s="27" t="s">
        <v>219</v>
      </c>
      <c r="D13" s="110"/>
      <c r="E13" s="110"/>
    </row>
    <row r="14" spans="1:8" s="64" customFormat="1" ht="13" x14ac:dyDescent="0.25">
      <c r="B14" s="67"/>
      <c r="C14" s="27" t="s">
        <v>220</v>
      </c>
      <c r="D14" s="110"/>
      <c r="E14" s="110"/>
    </row>
    <row r="15" spans="1:8" s="64" customFormat="1" ht="13" x14ac:dyDescent="0.25">
      <c r="B15" s="67"/>
      <c r="C15" s="27" t="s">
        <v>221</v>
      </c>
      <c r="D15" s="110"/>
      <c r="E15" s="110"/>
    </row>
    <row r="16" spans="1:8" s="64" customFormat="1" ht="13" x14ac:dyDescent="0.25">
      <c r="B16" s="67"/>
      <c r="C16" s="27" t="s">
        <v>222</v>
      </c>
      <c r="D16" s="110"/>
      <c r="E16" s="110"/>
    </row>
    <row r="17" spans="1:8" s="64" customFormat="1" ht="13" x14ac:dyDescent="0.25">
      <c r="B17" s="67"/>
      <c r="C17" s="112" t="s">
        <v>223</v>
      </c>
      <c r="D17" s="113">
        <f>SUM(D13:D16)</f>
        <v>0</v>
      </c>
      <c r="E17" s="113">
        <f>SUM(E13:E16)</f>
        <v>0</v>
      </c>
    </row>
    <row r="18" spans="1:8" s="64" customFormat="1" ht="14.5" x14ac:dyDescent="0.25">
      <c r="B18" s="106" t="s">
        <v>224</v>
      </c>
      <c r="C18" s="107"/>
      <c r="D18" s="108"/>
      <c r="E18" s="108"/>
    </row>
    <row r="19" spans="1:8" s="64" customFormat="1" ht="13" x14ac:dyDescent="0.25">
      <c r="B19" s="67"/>
      <c r="C19" s="27" t="s">
        <v>225</v>
      </c>
      <c r="D19" s="110"/>
      <c r="E19" s="110"/>
    </row>
    <row r="20" spans="1:8" s="64" customFormat="1" ht="13" x14ac:dyDescent="0.25">
      <c r="B20" s="67"/>
      <c r="C20" s="27" t="s">
        <v>10</v>
      </c>
      <c r="D20" s="110"/>
      <c r="E20" s="110"/>
    </row>
    <row r="21" spans="1:8" s="64" customFormat="1" ht="13" x14ac:dyDescent="0.25">
      <c r="B21" s="67"/>
      <c r="C21" s="112" t="s">
        <v>226</v>
      </c>
      <c r="D21" s="113">
        <f>SUM(D19:D20)</f>
        <v>0</v>
      </c>
      <c r="E21" s="113">
        <f>SUM(E19:E20)</f>
        <v>0</v>
      </c>
    </row>
    <row r="22" spans="1:8" s="64" customFormat="1" ht="13" x14ac:dyDescent="0.25">
      <c r="B22" s="67"/>
      <c r="C22" s="67"/>
      <c r="D22" s="27"/>
      <c r="E22" s="27"/>
    </row>
    <row r="23" spans="1:8" s="64" customFormat="1" ht="16" thickBot="1" x14ac:dyDescent="0.3">
      <c r="B23" s="114" t="s">
        <v>227</v>
      </c>
      <c r="C23" s="114"/>
      <c r="D23" s="115">
        <f>D11+D17+D21</f>
        <v>0</v>
      </c>
      <c r="E23" s="115">
        <f>E11+E17+E21</f>
        <v>0</v>
      </c>
    </row>
    <row r="24" spans="1:8" s="64" customFormat="1" ht="13.5" thickTop="1" x14ac:dyDescent="0.25">
      <c r="B24" s="67"/>
      <c r="C24" s="67"/>
      <c r="D24" s="67"/>
      <c r="E24" s="67"/>
    </row>
    <row r="25" spans="1:8" s="64" customFormat="1" ht="21" customHeight="1" x14ac:dyDescent="0.25">
      <c r="A25" s="116" t="s">
        <v>89</v>
      </c>
      <c r="B25" s="103" t="s">
        <v>228</v>
      </c>
      <c r="C25" s="103"/>
      <c r="D25" s="103"/>
      <c r="E25" s="103"/>
      <c r="F25" s="73"/>
      <c r="G25" s="73"/>
      <c r="H25" s="73"/>
    </row>
    <row r="26" spans="1:8" s="64" customFormat="1" ht="14.5" x14ac:dyDescent="0.25">
      <c r="B26" s="106" t="s">
        <v>229</v>
      </c>
      <c r="C26" s="107"/>
      <c r="D26" s="108"/>
      <c r="E26" s="108"/>
    </row>
    <row r="27" spans="1:8" s="64" customFormat="1" ht="13" x14ac:dyDescent="0.25">
      <c r="B27" s="67"/>
      <c r="C27" s="27" t="s">
        <v>230</v>
      </c>
      <c r="D27" s="110"/>
      <c r="E27" s="110"/>
    </row>
    <row r="28" spans="1:8" s="64" customFormat="1" ht="13" x14ac:dyDescent="0.25">
      <c r="B28" s="67"/>
      <c r="C28" s="27" t="s">
        <v>231</v>
      </c>
      <c r="D28" s="110"/>
      <c r="E28" s="110"/>
    </row>
    <row r="29" spans="1:8" s="64" customFormat="1" ht="13" x14ac:dyDescent="0.25">
      <c r="B29" s="67"/>
      <c r="C29" s="27" t="s">
        <v>232</v>
      </c>
      <c r="D29" s="110"/>
      <c r="E29" s="110"/>
      <c r="G29" s="117"/>
    </row>
    <row r="30" spans="1:8" s="64" customFormat="1" ht="13" x14ac:dyDescent="0.25">
      <c r="B30" s="67"/>
      <c r="C30" s="27" t="s">
        <v>233</v>
      </c>
      <c r="D30" s="110"/>
      <c r="E30" s="110"/>
    </row>
    <row r="31" spans="1:8" s="64" customFormat="1" ht="13" x14ac:dyDescent="0.25">
      <c r="B31" s="67"/>
      <c r="C31" s="27" t="s">
        <v>234</v>
      </c>
      <c r="D31" s="110"/>
      <c r="E31" s="110"/>
    </row>
    <row r="32" spans="1:8" s="64" customFormat="1" ht="13" x14ac:dyDescent="0.25">
      <c r="B32" s="67"/>
      <c r="C32" s="27" t="s">
        <v>235</v>
      </c>
      <c r="D32" s="110"/>
      <c r="E32" s="110"/>
    </row>
    <row r="33" spans="2:5" s="64" customFormat="1" ht="13" x14ac:dyDescent="0.25">
      <c r="B33" s="67"/>
      <c r="C33" s="112" t="s">
        <v>236</v>
      </c>
      <c r="D33" s="113">
        <f>SUM(D27:D32)</f>
        <v>0</v>
      </c>
      <c r="E33" s="113">
        <f>SUM(E27:E32)</f>
        <v>0</v>
      </c>
    </row>
    <row r="34" spans="2:5" s="64" customFormat="1" ht="14.5" x14ac:dyDescent="0.25">
      <c r="B34" s="106" t="s">
        <v>237</v>
      </c>
      <c r="C34" s="107"/>
      <c r="D34" s="108"/>
      <c r="E34" s="108"/>
    </row>
    <row r="35" spans="2:5" s="64" customFormat="1" ht="13" x14ac:dyDescent="0.25">
      <c r="B35" s="67"/>
      <c r="C35" s="27" t="s">
        <v>238</v>
      </c>
      <c r="D35" s="110"/>
      <c r="E35" s="110"/>
    </row>
    <row r="36" spans="2:5" s="64" customFormat="1" ht="13" x14ac:dyDescent="0.25">
      <c r="B36" s="67"/>
      <c r="C36" s="27" t="s">
        <v>225</v>
      </c>
      <c r="D36" s="110"/>
      <c r="E36" s="110"/>
    </row>
    <row r="37" spans="2:5" s="64" customFormat="1" ht="13" x14ac:dyDescent="0.25">
      <c r="B37" s="67"/>
      <c r="C37" s="27" t="s">
        <v>10</v>
      </c>
      <c r="D37" s="110"/>
      <c r="E37" s="110"/>
    </row>
    <row r="38" spans="2:5" s="64" customFormat="1" ht="13" x14ac:dyDescent="0.25">
      <c r="B38" s="67"/>
      <c r="C38" s="112" t="s">
        <v>239</v>
      </c>
      <c r="D38" s="113">
        <f>SUM(D35:D37)</f>
        <v>0</v>
      </c>
      <c r="E38" s="113">
        <f>SUM(E35:E37)</f>
        <v>0</v>
      </c>
    </row>
    <row r="39" spans="2:5" s="64" customFormat="1" ht="14.5" x14ac:dyDescent="0.25">
      <c r="B39" s="106" t="s">
        <v>240</v>
      </c>
      <c r="C39" s="107"/>
      <c r="D39" s="108"/>
      <c r="E39" s="108"/>
    </row>
    <row r="40" spans="2:5" s="64" customFormat="1" ht="13" x14ac:dyDescent="0.25">
      <c r="B40" s="67"/>
      <c r="C40" s="27" t="s">
        <v>241</v>
      </c>
      <c r="D40" s="110"/>
      <c r="E40" s="110"/>
    </row>
    <row r="41" spans="2:5" s="64" customFormat="1" ht="13" x14ac:dyDescent="0.25">
      <c r="B41" s="67"/>
      <c r="C41" s="27" t="s">
        <v>242</v>
      </c>
      <c r="D41" s="110"/>
      <c r="E41" s="110"/>
    </row>
    <row r="42" spans="2:5" s="64" customFormat="1" ht="13" x14ac:dyDescent="0.25">
      <c r="B42" s="67"/>
      <c r="C42" s="27" t="s">
        <v>10</v>
      </c>
      <c r="D42" s="110"/>
      <c r="E42" s="110"/>
    </row>
    <row r="43" spans="2:5" s="64" customFormat="1" ht="13" x14ac:dyDescent="0.25">
      <c r="B43" s="67"/>
      <c r="C43" s="112" t="s">
        <v>243</v>
      </c>
      <c r="D43" s="113">
        <f>SUM(D40:D42)</f>
        <v>0</v>
      </c>
      <c r="E43" s="113">
        <f>SUM(E40:E42)</f>
        <v>0</v>
      </c>
    </row>
    <row r="44" spans="2:5" s="64" customFormat="1" ht="13" x14ac:dyDescent="0.25">
      <c r="B44" s="67"/>
      <c r="C44" s="67"/>
      <c r="D44" s="67"/>
      <c r="E44" s="67"/>
    </row>
    <row r="45" spans="2:5" s="64" customFormat="1" ht="16" thickBot="1" x14ac:dyDescent="0.3">
      <c r="B45" s="114" t="s">
        <v>244</v>
      </c>
      <c r="C45" s="114"/>
      <c r="D45" s="115">
        <f>D33+D38+D43</f>
        <v>0</v>
      </c>
      <c r="E45" s="115">
        <f>E33+E38+E43</f>
        <v>0</v>
      </c>
    </row>
    <row r="46" spans="2:5" s="64" customFormat="1" ht="13.5" thickTop="1" x14ac:dyDescent="0.25">
      <c r="B46" s="67"/>
      <c r="C46" s="67"/>
      <c r="D46" s="67"/>
      <c r="E46" s="118" t="s">
        <v>6</v>
      </c>
    </row>
    <row r="47" spans="2:5" s="64" customFormat="1" ht="21" customHeight="1" x14ac:dyDescent="0.25">
      <c r="B47" s="103" t="s">
        <v>245</v>
      </c>
      <c r="C47" s="103"/>
      <c r="D47" s="103"/>
      <c r="E47" s="103"/>
    </row>
    <row r="48" spans="2:5" s="64" customFormat="1" ht="13" x14ac:dyDescent="0.25">
      <c r="B48" s="119" t="s">
        <v>246</v>
      </c>
      <c r="C48" s="119"/>
      <c r="D48" s="120" t="str">
        <f>IF(D23=0,"",(D33+D38)/D23)</f>
        <v/>
      </c>
      <c r="E48" s="120" t="str">
        <f>IF(E23=0,"",(E33+E38)/E23)</f>
        <v/>
      </c>
    </row>
    <row r="49" spans="2:5" s="64" customFormat="1" ht="13" x14ac:dyDescent="0.25">
      <c r="B49" s="119" t="s">
        <v>247</v>
      </c>
      <c r="C49" s="119"/>
      <c r="D49" s="120" t="str">
        <f>IF(D33=0,"",D11/D33)</f>
        <v/>
      </c>
      <c r="E49" s="120" t="str">
        <f>IF(E33=0,"",E11/E33)</f>
        <v/>
      </c>
    </row>
    <row r="50" spans="2:5" s="64" customFormat="1" ht="13" x14ac:dyDescent="0.25">
      <c r="B50" s="119" t="s">
        <v>248</v>
      </c>
      <c r="C50" s="119"/>
      <c r="D50" s="121">
        <f>D11-D33</f>
        <v>0</v>
      </c>
      <c r="E50" s="121">
        <f>E11-E33</f>
        <v>0</v>
      </c>
    </row>
    <row r="51" spans="2:5" s="64" customFormat="1" ht="13" x14ac:dyDescent="0.25">
      <c r="B51" s="119" t="s">
        <v>249</v>
      </c>
      <c r="C51" s="119"/>
      <c r="D51" s="120" t="str">
        <f>IF(D43=0,"",D23/D43)</f>
        <v/>
      </c>
      <c r="E51" s="120" t="str">
        <f>IF(E43=0,"",E23/E43)</f>
        <v/>
      </c>
    </row>
    <row r="52" spans="2:5" s="64" customFormat="1" ht="13" x14ac:dyDescent="0.25">
      <c r="B52" s="119" t="s">
        <v>250</v>
      </c>
      <c r="C52" s="119"/>
      <c r="D52" s="120" t="str">
        <f>IF(D43=0,"",(D33+D38)/D43)</f>
        <v/>
      </c>
      <c r="E52" s="120" t="str">
        <f>IF(E43=0,"",(E33+E38)/E43)</f>
        <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723354-6A38-4D73-B0AE-4EC6ECBA8FB9}">
  <dimension ref="A1:P76"/>
  <sheetViews>
    <sheetView workbookViewId="0">
      <selection activeCell="M19" sqref="M19"/>
    </sheetView>
  </sheetViews>
  <sheetFormatPr defaultColWidth="9.81640625" defaultRowHeight="12.5" x14ac:dyDescent="0.25"/>
  <cols>
    <col min="1" max="1" width="2.6328125" style="96" customWidth="1"/>
    <col min="2" max="2" width="5.90625" style="96" customWidth="1"/>
    <col min="3" max="3" width="33.26953125" style="96" customWidth="1"/>
    <col min="4" max="4" width="12.08984375" style="96" customWidth="1"/>
    <col min="5" max="5" width="8.26953125" style="96" customWidth="1"/>
    <col min="6" max="6" width="12.08984375" style="96" customWidth="1"/>
    <col min="7" max="7" width="8.26953125" style="96" customWidth="1"/>
    <col min="8" max="8" width="1.6328125" style="96" customWidth="1"/>
    <col min="9" max="9" width="12.08984375" style="96" customWidth="1"/>
    <col min="10" max="10" width="8.26953125" style="96" customWidth="1"/>
    <col min="11" max="11" width="1.6328125" style="96" customWidth="1"/>
    <col min="12" max="12" width="12.08984375" style="96" customWidth="1"/>
    <col min="13" max="13" width="8.26953125" style="96" customWidth="1"/>
    <col min="14" max="14" width="1.6328125" style="96" customWidth="1"/>
    <col min="15" max="15" width="13.6328125" style="96" customWidth="1"/>
    <col min="16" max="16" width="26.6328125" style="96" bestFit="1" customWidth="1"/>
    <col min="17" max="16384" width="9.81640625" style="96"/>
  </cols>
  <sheetData>
    <row r="1" spans="1:16" s="64" customFormat="1" ht="25" x14ac:dyDescent="0.25">
      <c r="B1" s="63" t="s">
        <v>163</v>
      </c>
      <c r="C1" s="63"/>
      <c r="D1" s="122" t="s">
        <v>251</v>
      </c>
      <c r="E1" s="65"/>
      <c r="G1" s="65"/>
      <c r="H1" s="65"/>
      <c r="I1" s="65"/>
      <c r="J1" s="65"/>
      <c r="K1" s="65"/>
      <c r="L1" s="65"/>
      <c r="M1" s="66"/>
    </row>
    <row r="2" spans="1:16" s="64" customFormat="1" ht="10.75" customHeight="1" x14ac:dyDescent="0.25">
      <c r="B2" s="63"/>
      <c r="C2" s="63"/>
      <c r="D2" s="122"/>
      <c r="E2" s="65"/>
      <c r="G2" s="65"/>
      <c r="H2" s="65"/>
      <c r="I2" s="65"/>
      <c r="J2" s="65"/>
      <c r="K2" s="65"/>
      <c r="L2" s="65"/>
      <c r="M2" s="66"/>
    </row>
    <row r="3" spans="1:16" s="64" customFormat="1" ht="13" x14ac:dyDescent="0.25">
      <c r="A3" s="100"/>
      <c r="B3" s="27" t="s">
        <v>252</v>
      </c>
      <c r="C3" s="27"/>
      <c r="D3" s="67"/>
      <c r="E3" s="67"/>
      <c r="F3" s="67"/>
      <c r="G3" s="67"/>
      <c r="H3" s="67"/>
      <c r="I3" s="67"/>
      <c r="J3" s="67"/>
      <c r="K3" s="67"/>
      <c r="L3" s="67"/>
      <c r="M3" s="27"/>
      <c r="P3" s="68"/>
    </row>
    <row r="4" spans="1:16" s="64" customFormat="1" ht="13" x14ac:dyDescent="0.25">
      <c r="B4" s="67"/>
      <c r="C4" s="67" t="s">
        <v>253</v>
      </c>
      <c r="D4" s="67"/>
      <c r="E4" s="67"/>
      <c r="F4" s="67"/>
      <c r="G4" s="67"/>
      <c r="H4" s="67"/>
      <c r="I4" s="67"/>
      <c r="J4" s="67"/>
      <c r="K4" s="67"/>
      <c r="L4" s="67"/>
      <c r="M4" s="67"/>
      <c r="P4" s="69"/>
    </row>
    <row r="5" spans="1:16" s="64" customFormat="1" ht="13" x14ac:dyDescent="0.25">
      <c r="B5" s="67"/>
      <c r="C5" s="67"/>
      <c r="D5" s="67"/>
      <c r="E5" s="67"/>
      <c r="F5" s="67"/>
      <c r="G5" s="67"/>
      <c r="H5" s="67"/>
      <c r="I5" s="67"/>
      <c r="J5" s="67"/>
      <c r="K5" s="67"/>
      <c r="L5" s="67"/>
      <c r="M5" s="67"/>
      <c r="P5" s="69"/>
    </row>
    <row r="6" spans="1:16" s="64" customFormat="1" ht="15" x14ac:dyDescent="0.25">
      <c r="B6" s="365" t="s">
        <v>165</v>
      </c>
      <c r="C6" s="365"/>
      <c r="D6" s="70" t="s">
        <v>254</v>
      </c>
      <c r="E6" s="71" t="s">
        <v>167</v>
      </c>
      <c r="F6" s="70">
        <v>2020</v>
      </c>
      <c r="G6" s="71" t="s">
        <v>167</v>
      </c>
      <c r="H6" s="72"/>
      <c r="I6" s="70">
        <f>F6+1</f>
        <v>2021</v>
      </c>
      <c r="J6" s="71" t="s">
        <v>167</v>
      </c>
      <c r="K6" s="72"/>
      <c r="L6" s="73"/>
      <c r="M6" s="73"/>
      <c r="N6" s="68"/>
    </row>
    <row r="7" spans="1:16" s="64" customFormat="1" ht="13" x14ac:dyDescent="0.25">
      <c r="B7" s="67"/>
      <c r="C7" s="74" t="s">
        <v>173</v>
      </c>
      <c r="D7" s="67"/>
      <c r="E7" s="67"/>
      <c r="F7" s="67"/>
      <c r="G7" s="67"/>
      <c r="H7" s="67"/>
      <c r="I7" s="67"/>
      <c r="J7" s="67"/>
      <c r="K7" s="67"/>
    </row>
    <row r="8" spans="1:16" s="64" customFormat="1" ht="13" x14ac:dyDescent="0.25">
      <c r="B8" s="67"/>
      <c r="C8" s="27" t="s">
        <v>174</v>
      </c>
      <c r="D8" s="75">
        <v>0</v>
      </c>
      <c r="E8" s="76" t="str">
        <f t="shared" ref="E8:E13" si="0">IF(OR(D8=0,D$13=0)," - ",D8/D$13)</f>
        <v xml:space="preserve"> - </v>
      </c>
      <c r="F8" s="75">
        <v>0</v>
      </c>
      <c r="G8" s="76" t="str">
        <f t="shared" ref="G8:G13" si="1">IF(OR(F8=0,F$13=0)," - ",F8/F$13)</f>
        <v xml:space="preserve"> - </v>
      </c>
      <c r="H8" s="67"/>
      <c r="I8" s="75"/>
      <c r="J8" s="76" t="str">
        <f t="shared" ref="J8:J13" si="2">IF(OR(I8=0,I$13=0)," - ",I8/I$13)</f>
        <v xml:space="preserve"> - </v>
      </c>
      <c r="K8" s="67"/>
    </row>
    <row r="9" spans="1:16" s="64" customFormat="1" ht="13" x14ac:dyDescent="0.25">
      <c r="B9" s="67"/>
      <c r="C9" s="27" t="s">
        <v>175</v>
      </c>
      <c r="D9" s="75">
        <v>0</v>
      </c>
      <c r="E9" s="76" t="str">
        <f t="shared" si="0"/>
        <v xml:space="preserve"> - </v>
      </c>
      <c r="F9" s="75">
        <v>0</v>
      </c>
      <c r="G9" s="76" t="str">
        <f t="shared" si="1"/>
        <v xml:space="preserve"> - </v>
      </c>
      <c r="H9" s="67"/>
      <c r="I9" s="75"/>
      <c r="J9" s="76" t="str">
        <f t="shared" si="2"/>
        <v xml:space="preserve"> - </v>
      </c>
      <c r="K9" s="67"/>
    </row>
    <row r="10" spans="1:16" s="64" customFormat="1" ht="13" x14ac:dyDescent="0.25">
      <c r="B10" s="67"/>
      <c r="C10" s="27" t="s">
        <v>176</v>
      </c>
      <c r="D10" s="75">
        <v>0</v>
      </c>
      <c r="E10" s="76" t="str">
        <f t="shared" si="0"/>
        <v xml:space="preserve"> - </v>
      </c>
      <c r="F10" s="75">
        <v>0</v>
      </c>
      <c r="G10" s="76" t="str">
        <f t="shared" si="1"/>
        <v xml:space="preserve"> - </v>
      </c>
      <c r="H10" s="67"/>
      <c r="I10" s="75"/>
      <c r="J10" s="76" t="str">
        <f t="shared" si="2"/>
        <v xml:space="preserve"> - </v>
      </c>
      <c r="K10" s="67"/>
    </row>
    <row r="11" spans="1:16" s="64" customFormat="1" ht="13" x14ac:dyDescent="0.25">
      <c r="B11" s="67"/>
      <c r="C11" s="27" t="s">
        <v>10</v>
      </c>
      <c r="D11" s="75">
        <v>0</v>
      </c>
      <c r="E11" s="76" t="str">
        <f t="shared" si="0"/>
        <v xml:space="preserve"> - </v>
      </c>
      <c r="F11" s="75">
        <v>0</v>
      </c>
      <c r="G11" s="76" t="str">
        <f t="shared" si="1"/>
        <v xml:space="preserve"> - </v>
      </c>
      <c r="H11" s="67"/>
      <c r="I11" s="75"/>
      <c r="J11" s="76" t="str">
        <f t="shared" si="2"/>
        <v xml:space="preserve"> - </v>
      </c>
      <c r="K11" s="67"/>
    </row>
    <row r="12" spans="1:16" s="64" customFormat="1" ht="13" x14ac:dyDescent="0.25">
      <c r="B12" s="67"/>
      <c r="C12" s="77" t="s">
        <v>10</v>
      </c>
      <c r="D12" s="75"/>
      <c r="E12" s="76" t="str">
        <f t="shared" si="0"/>
        <v xml:space="preserve"> - </v>
      </c>
      <c r="F12" s="75"/>
      <c r="G12" s="76" t="str">
        <f t="shared" si="1"/>
        <v xml:space="preserve"> - </v>
      </c>
      <c r="H12" s="67"/>
      <c r="I12" s="75"/>
      <c r="J12" s="76" t="str">
        <f t="shared" si="2"/>
        <v xml:space="preserve"> - </v>
      </c>
      <c r="K12" s="67"/>
    </row>
    <row r="13" spans="1:16" s="64" customFormat="1" ht="13" x14ac:dyDescent="0.25">
      <c r="B13" s="67"/>
      <c r="C13" s="78" t="s">
        <v>177</v>
      </c>
      <c r="D13" s="79">
        <f>SUM(D8:D12)</f>
        <v>0</v>
      </c>
      <c r="E13" s="76" t="str">
        <f t="shared" si="0"/>
        <v xml:space="preserve"> - </v>
      </c>
      <c r="F13" s="79">
        <f>SUM(F8:F12)</f>
        <v>0</v>
      </c>
      <c r="G13" s="76" t="str">
        <f t="shared" si="1"/>
        <v xml:space="preserve"> - </v>
      </c>
      <c r="H13" s="67"/>
      <c r="I13" s="79">
        <f>SUM(I8:I12)</f>
        <v>0</v>
      </c>
      <c r="J13" s="76" t="str">
        <f t="shared" si="2"/>
        <v xml:space="preserve"> - </v>
      </c>
      <c r="K13" s="67"/>
    </row>
    <row r="14" spans="1:16" s="64" customFormat="1" ht="13" x14ac:dyDescent="0.25">
      <c r="B14" s="67"/>
      <c r="C14" s="67"/>
      <c r="D14" s="67"/>
      <c r="E14" s="67"/>
      <c r="F14" s="67"/>
      <c r="G14" s="67"/>
      <c r="H14" s="67"/>
      <c r="I14" s="67"/>
      <c r="J14" s="67"/>
      <c r="K14" s="67"/>
    </row>
    <row r="15" spans="1:16" s="64" customFormat="1" ht="12" customHeight="1" x14ac:dyDescent="0.25">
      <c r="B15" s="67"/>
      <c r="C15" s="74" t="s">
        <v>178</v>
      </c>
      <c r="D15" s="67"/>
      <c r="E15" s="67"/>
      <c r="F15" s="67"/>
      <c r="G15" s="67"/>
      <c r="H15" s="67"/>
      <c r="I15" s="67"/>
      <c r="J15" s="67"/>
      <c r="K15" s="67"/>
    </row>
    <row r="16" spans="1:16" s="64" customFormat="1" ht="13" x14ac:dyDescent="0.25">
      <c r="B16" s="67"/>
      <c r="C16" s="27" t="s">
        <v>179</v>
      </c>
      <c r="D16" s="75">
        <v>0</v>
      </c>
      <c r="E16" s="76" t="str">
        <f>IF(OR(D16=0,D$13=0)," - ",D16/D$13)</f>
        <v xml:space="preserve"> - </v>
      </c>
      <c r="F16" s="75">
        <v>0</v>
      </c>
      <c r="G16" s="76" t="str">
        <f>IF(OR(F16=0,F$13=0)," - ",F16/F$13)</f>
        <v xml:space="preserve"> - </v>
      </c>
      <c r="H16" s="67"/>
      <c r="I16" s="75"/>
      <c r="J16" s="76" t="str">
        <f t="shared" ref="J16:J22" si="3">IF(OR(I16=0,I$13=0)," - ",I16/I$13)</f>
        <v xml:space="preserve"> - </v>
      </c>
      <c r="K16" s="67"/>
    </row>
    <row r="17" spans="1:14" s="64" customFormat="1" ht="13" x14ac:dyDescent="0.25">
      <c r="B17" s="67"/>
      <c r="C17" s="27" t="s">
        <v>180</v>
      </c>
      <c r="D17" s="75">
        <v>0</v>
      </c>
      <c r="E17" s="76" t="str">
        <f>IF(OR(D17=0,D$13=0)," - ",D17/D$13)</f>
        <v xml:space="preserve"> - </v>
      </c>
      <c r="F17" s="75">
        <v>0</v>
      </c>
      <c r="G17" s="76" t="str">
        <f>IF(OR(F17=0,F$13=0)," - ",F17/F$13)</f>
        <v xml:space="preserve"> - </v>
      </c>
      <c r="H17" s="67"/>
      <c r="I17" s="75"/>
      <c r="J17" s="76" t="str">
        <f t="shared" si="3"/>
        <v xml:space="preserve"> - </v>
      </c>
      <c r="K17" s="67"/>
    </row>
    <row r="18" spans="1:14" s="64" customFormat="1" ht="13" x14ac:dyDescent="0.25">
      <c r="B18" s="67"/>
      <c r="C18" s="27" t="s">
        <v>181</v>
      </c>
      <c r="D18" s="75">
        <v>0</v>
      </c>
      <c r="E18" s="76" t="str">
        <f>IF(OR(D18=0,D$13=0)," - ",D18/D$13)</f>
        <v xml:space="preserve"> - </v>
      </c>
      <c r="F18" s="75">
        <v>0</v>
      </c>
      <c r="G18" s="76" t="str">
        <f>IF(OR(F18=0,F$13=0)," - ",F18/F$13)</f>
        <v xml:space="preserve"> - </v>
      </c>
      <c r="H18" s="67"/>
      <c r="I18" s="75"/>
      <c r="J18" s="76" t="str">
        <f t="shared" si="3"/>
        <v xml:space="preserve"> - </v>
      </c>
      <c r="K18" s="67"/>
    </row>
    <row r="19" spans="1:14" s="64" customFormat="1" ht="13" x14ac:dyDescent="0.25">
      <c r="B19" s="67"/>
      <c r="C19" s="27" t="s">
        <v>10</v>
      </c>
      <c r="D19" s="75">
        <v>0</v>
      </c>
      <c r="E19" s="76" t="str">
        <f>IF(OR(D19=0,D$13=0)," - ",D19/D$13)</f>
        <v xml:space="preserve"> - </v>
      </c>
      <c r="F19" s="75"/>
      <c r="G19" s="76" t="str">
        <f>IF(OR(F19=0,F$13=0)," - ",F19/F$13)</f>
        <v xml:space="preserve"> - </v>
      </c>
      <c r="H19" s="67"/>
      <c r="I19" s="75"/>
      <c r="J19" s="76" t="str">
        <f t="shared" si="3"/>
        <v xml:space="preserve"> - </v>
      </c>
      <c r="K19" s="67"/>
    </row>
    <row r="20" spans="1:14" s="64" customFormat="1" ht="13" x14ac:dyDescent="0.25">
      <c r="B20" s="67"/>
      <c r="C20" s="78" t="s">
        <v>182</v>
      </c>
      <c r="D20" s="79">
        <f>SUM(D16:D19)</f>
        <v>0</v>
      </c>
      <c r="E20" s="76" t="str">
        <f>IF(OR(D20=0,D$13=0)," - ",D20/D$13)</f>
        <v xml:space="preserve"> - </v>
      </c>
      <c r="F20" s="79">
        <f>SUM(F16:F19)</f>
        <v>0</v>
      </c>
      <c r="G20" s="76" t="str">
        <f>IF(OR(F20=0,F$13=0)," - ",F20/F$13)</f>
        <v xml:space="preserve"> - </v>
      </c>
      <c r="H20" s="67"/>
      <c r="I20" s="79">
        <f>SUM(I16:I19)</f>
        <v>0</v>
      </c>
      <c r="J20" s="76" t="str">
        <f t="shared" si="3"/>
        <v xml:space="preserve"> - </v>
      </c>
      <c r="K20" s="67"/>
    </row>
    <row r="21" spans="1:14" s="64" customFormat="1" ht="13" x14ac:dyDescent="0.25">
      <c r="B21" s="67"/>
      <c r="C21" s="92"/>
      <c r="D21" s="67"/>
      <c r="E21" s="80"/>
      <c r="F21" s="67"/>
      <c r="G21" s="80"/>
      <c r="H21" s="67"/>
      <c r="I21" s="67"/>
      <c r="J21" s="80"/>
      <c r="K21" s="67"/>
    </row>
    <row r="22" spans="1:14" s="64" customFormat="1" ht="13" x14ac:dyDescent="0.25">
      <c r="B22" s="67"/>
      <c r="C22" s="81" t="s">
        <v>183</v>
      </c>
      <c r="D22" s="82">
        <f>D13-D20</f>
        <v>0</v>
      </c>
      <c r="E22" s="83" t="str">
        <f>IF(OR(D22=0,D$13=0)," - ",D22/D$13)</f>
        <v xml:space="preserve"> - </v>
      </c>
      <c r="F22" s="82">
        <f>F13-F20</f>
        <v>0</v>
      </c>
      <c r="G22" s="83" t="str">
        <f>IF(OR(F22=0,F$13=0)," - ",F22/F$13)</f>
        <v xml:space="preserve"> - </v>
      </c>
      <c r="H22" s="84"/>
      <c r="I22" s="82">
        <f>I13-I20</f>
        <v>0</v>
      </c>
      <c r="J22" s="83" t="str">
        <f t="shared" si="3"/>
        <v xml:space="preserve"> - </v>
      </c>
      <c r="K22" s="84"/>
    </row>
    <row r="23" spans="1:14" s="64" customFormat="1" ht="13" x14ac:dyDescent="0.25">
      <c r="B23" s="67"/>
      <c r="C23" s="67"/>
      <c r="D23" s="67"/>
      <c r="E23" s="80"/>
      <c r="F23" s="67"/>
      <c r="G23" s="80"/>
      <c r="H23" s="67"/>
      <c r="I23" s="67"/>
      <c r="J23" s="80"/>
      <c r="K23" s="67"/>
    </row>
    <row r="24" spans="1:14" s="64" customFormat="1" ht="13" x14ac:dyDescent="0.25">
      <c r="B24" s="67"/>
      <c r="C24" s="85" t="s">
        <v>184</v>
      </c>
      <c r="D24" s="67"/>
      <c r="E24" s="80"/>
      <c r="F24" s="67"/>
      <c r="G24" s="80"/>
      <c r="H24" s="67"/>
      <c r="I24" s="67"/>
      <c r="J24" s="80"/>
      <c r="K24" s="67"/>
    </row>
    <row r="25" spans="1:14" s="64" customFormat="1" ht="13" x14ac:dyDescent="0.25">
      <c r="B25" s="67"/>
      <c r="C25" s="27" t="s">
        <v>185</v>
      </c>
      <c r="D25" s="75"/>
      <c r="E25" s="76"/>
      <c r="F25" s="75"/>
      <c r="G25" s="76"/>
      <c r="H25" s="67"/>
      <c r="I25" s="75"/>
      <c r="J25" s="80"/>
      <c r="K25" s="67"/>
    </row>
    <row r="26" spans="1:14" s="64" customFormat="1" ht="13" x14ac:dyDescent="0.25">
      <c r="B26" s="67"/>
      <c r="C26" s="27" t="s">
        <v>186</v>
      </c>
      <c r="D26" s="75"/>
      <c r="E26" s="76"/>
      <c r="F26" s="75"/>
      <c r="G26" s="76"/>
      <c r="H26" s="67"/>
      <c r="I26" s="75"/>
      <c r="J26" s="80"/>
      <c r="K26" s="67"/>
    </row>
    <row r="27" spans="1:14" s="64" customFormat="1" ht="13" x14ac:dyDescent="0.25">
      <c r="B27" s="67"/>
      <c r="C27" s="77" t="s">
        <v>10</v>
      </c>
      <c r="D27" s="75"/>
      <c r="E27" s="76"/>
      <c r="F27" s="75"/>
      <c r="G27" s="76"/>
      <c r="H27" s="67"/>
      <c r="I27" s="75"/>
      <c r="J27" s="80"/>
      <c r="K27" s="67"/>
    </row>
    <row r="28" spans="1:14" s="64" customFormat="1" ht="13" x14ac:dyDescent="0.25">
      <c r="B28" s="67"/>
      <c r="C28" s="78" t="s">
        <v>187</v>
      </c>
      <c r="D28" s="79">
        <f>SUM(D25:D27)</f>
        <v>0</v>
      </c>
      <c r="E28" s="76"/>
      <c r="F28" s="79">
        <f>SUM(F25:F27)</f>
        <v>0</v>
      </c>
      <c r="G28" s="76"/>
      <c r="H28" s="67"/>
      <c r="I28" s="79">
        <f>SUM(I25:I27)</f>
        <v>0</v>
      </c>
      <c r="J28" s="80"/>
      <c r="K28" s="67"/>
    </row>
    <row r="29" spans="1:14" s="64" customFormat="1" ht="13" x14ac:dyDescent="0.25">
      <c r="B29" s="92"/>
      <c r="C29" s="92"/>
      <c r="D29" s="67"/>
      <c r="E29" s="80"/>
      <c r="F29" s="67"/>
      <c r="G29" s="80"/>
      <c r="H29" s="67"/>
      <c r="I29" s="67"/>
      <c r="J29" s="80"/>
      <c r="K29" s="67"/>
    </row>
    <row r="30" spans="1:14" s="64" customFormat="1" ht="15.5" x14ac:dyDescent="0.25">
      <c r="B30" s="366" t="s">
        <v>188</v>
      </c>
      <c r="C30" s="366"/>
      <c r="D30" s="86">
        <f>D22+D28</f>
        <v>0</v>
      </c>
      <c r="E30" s="83" t="str">
        <f>IF(OR(D30=0,D$13=0)," - ",D30/D$13)</f>
        <v xml:space="preserve"> - </v>
      </c>
      <c r="F30" s="86">
        <f>F22+F28</f>
        <v>0</v>
      </c>
      <c r="G30" s="83" t="str">
        <f>IF(OR(F30=0,F$13=0)," - ",F30/F$13)</f>
        <v xml:space="preserve"> - </v>
      </c>
      <c r="H30" s="84"/>
      <c r="I30" s="86">
        <f>I22+I28</f>
        <v>0</v>
      </c>
      <c r="J30" s="83" t="str">
        <f>IF(OR(I30=0,I$13=0)," - ",I30/I$13)</f>
        <v xml:space="preserve"> - </v>
      </c>
      <c r="K30" s="84"/>
    </row>
    <row r="31" spans="1:14" s="64" customFormat="1" ht="13" x14ac:dyDescent="0.25">
      <c r="B31" s="67"/>
      <c r="C31" s="67"/>
      <c r="D31" s="87"/>
      <c r="E31" s="80"/>
      <c r="F31" s="87"/>
      <c r="G31" s="80"/>
      <c r="H31" s="67"/>
      <c r="I31" s="67"/>
      <c r="J31" s="80"/>
      <c r="K31" s="67"/>
    </row>
    <row r="32" spans="1:14" s="64" customFormat="1" ht="15" x14ac:dyDescent="0.25">
      <c r="A32" s="123" t="s">
        <v>89</v>
      </c>
      <c r="B32" s="365" t="s">
        <v>189</v>
      </c>
      <c r="C32" s="365"/>
      <c r="D32" s="70"/>
      <c r="E32" s="72"/>
      <c r="F32" s="70"/>
      <c r="G32" s="72"/>
      <c r="H32" s="88"/>
      <c r="I32" s="70"/>
      <c r="J32" s="72"/>
      <c r="K32" s="88"/>
      <c r="L32" s="73"/>
      <c r="M32" s="73"/>
      <c r="N32" s="73"/>
    </row>
    <row r="33" spans="2:13" s="64" customFormat="1" ht="13" x14ac:dyDescent="0.25">
      <c r="B33" s="67"/>
      <c r="C33" s="74" t="s">
        <v>190</v>
      </c>
      <c r="D33" s="67"/>
      <c r="E33" s="80"/>
      <c r="F33" s="67"/>
      <c r="G33" s="80"/>
      <c r="H33" s="67"/>
      <c r="I33" s="67"/>
      <c r="J33" s="80"/>
      <c r="K33" s="67"/>
    </row>
    <row r="34" spans="2:13" s="64" customFormat="1" ht="13" x14ac:dyDescent="0.25">
      <c r="B34" s="67"/>
      <c r="C34" s="27" t="s">
        <v>110</v>
      </c>
      <c r="D34" s="75"/>
      <c r="E34" s="76" t="str">
        <f t="shared" ref="E34:E57" si="4">IF(OR(D34=0,D$13=0)," - ",D34/D$13)</f>
        <v xml:space="preserve"> - </v>
      </c>
      <c r="F34" s="75"/>
      <c r="G34" s="76" t="str">
        <f t="shared" ref="G34:G57" si="5">IF(OR(F34=0,F$13=0)," - ",F34/F$13)</f>
        <v xml:space="preserve"> - </v>
      </c>
      <c r="H34" s="67"/>
      <c r="I34" s="75"/>
      <c r="J34" s="76" t="str">
        <f t="shared" ref="J34:J57" si="6">IF(OR(I34=0,I$13=0)," - ",I34/I$13)</f>
        <v xml:space="preserve"> - </v>
      </c>
      <c r="K34" s="67"/>
    </row>
    <row r="35" spans="2:13" s="64" customFormat="1" ht="13" x14ac:dyDescent="0.25">
      <c r="B35" s="67"/>
      <c r="C35" s="27" t="s">
        <v>111</v>
      </c>
      <c r="D35" s="75"/>
      <c r="E35" s="76" t="str">
        <f t="shared" si="4"/>
        <v xml:space="preserve"> - </v>
      </c>
      <c r="F35" s="75"/>
      <c r="G35" s="76" t="str">
        <f t="shared" si="5"/>
        <v xml:space="preserve"> - </v>
      </c>
      <c r="H35" s="67"/>
      <c r="I35" s="75"/>
      <c r="J35" s="76" t="str">
        <f t="shared" si="6"/>
        <v xml:space="preserve"> - </v>
      </c>
      <c r="K35" s="67"/>
    </row>
    <row r="36" spans="2:13" s="64" customFormat="1" ht="13" x14ac:dyDescent="0.25">
      <c r="B36" s="67"/>
      <c r="C36" s="27" t="s">
        <v>191</v>
      </c>
      <c r="D36" s="75">
        <v>0</v>
      </c>
      <c r="E36" s="76"/>
      <c r="F36" s="75"/>
      <c r="G36" s="76"/>
      <c r="H36" s="67"/>
      <c r="I36" s="75"/>
      <c r="J36" s="76"/>
      <c r="K36" s="67"/>
    </row>
    <row r="37" spans="2:13" s="64" customFormat="1" ht="13" x14ac:dyDescent="0.25">
      <c r="B37" s="67"/>
      <c r="C37" s="27" t="s">
        <v>113</v>
      </c>
      <c r="D37" s="75"/>
      <c r="E37" s="76" t="str">
        <f t="shared" si="4"/>
        <v xml:space="preserve"> - </v>
      </c>
      <c r="F37" s="75"/>
      <c r="G37" s="76" t="str">
        <f t="shared" si="5"/>
        <v xml:space="preserve"> - </v>
      </c>
      <c r="H37" s="67"/>
      <c r="I37" s="75"/>
      <c r="J37" s="76" t="str">
        <f t="shared" si="6"/>
        <v xml:space="preserve"> - </v>
      </c>
      <c r="K37" s="67"/>
    </row>
    <row r="38" spans="2:13" s="64" customFormat="1" ht="13" x14ac:dyDescent="0.25">
      <c r="B38" s="67"/>
      <c r="C38" s="27" t="s">
        <v>114</v>
      </c>
      <c r="D38" s="75"/>
      <c r="E38" s="76" t="str">
        <f t="shared" si="4"/>
        <v xml:space="preserve"> - </v>
      </c>
      <c r="F38" s="75"/>
      <c r="G38" s="76" t="str">
        <f t="shared" si="5"/>
        <v xml:space="preserve"> - </v>
      </c>
      <c r="H38" s="67"/>
      <c r="I38" s="75"/>
      <c r="J38" s="76" t="str">
        <f t="shared" si="6"/>
        <v xml:space="preserve"> - </v>
      </c>
      <c r="K38" s="67"/>
    </row>
    <row r="39" spans="2:13" s="64" customFormat="1" ht="13" x14ac:dyDescent="0.25">
      <c r="B39" s="67"/>
      <c r="C39" s="27" t="s">
        <v>192</v>
      </c>
      <c r="D39" s="75">
        <v>0</v>
      </c>
      <c r="E39" s="76" t="str">
        <f t="shared" si="4"/>
        <v xml:space="preserve"> - </v>
      </c>
      <c r="F39" s="75"/>
      <c r="G39" s="76" t="str">
        <f t="shared" si="5"/>
        <v xml:space="preserve"> - </v>
      </c>
      <c r="H39" s="67"/>
      <c r="I39" s="75"/>
      <c r="J39" s="76" t="str">
        <f t="shared" si="6"/>
        <v xml:space="preserve"> - </v>
      </c>
      <c r="K39" s="67"/>
    </row>
    <row r="40" spans="2:13" s="64" customFormat="1" ht="13" x14ac:dyDescent="0.25">
      <c r="B40" s="67"/>
      <c r="C40" s="27" t="s">
        <v>115</v>
      </c>
      <c r="D40" s="75"/>
      <c r="E40" s="76"/>
      <c r="F40" s="75"/>
      <c r="G40" s="76"/>
      <c r="H40" s="67"/>
      <c r="I40" s="75"/>
      <c r="J40" s="76"/>
      <c r="K40" s="67"/>
    </row>
    <row r="41" spans="2:13" s="64" customFormat="1" ht="13" x14ac:dyDescent="0.25">
      <c r="B41" s="67"/>
      <c r="C41" s="27" t="s">
        <v>116</v>
      </c>
      <c r="D41" s="75"/>
      <c r="E41" s="76" t="str">
        <f t="shared" si="4"/>
        <v xml:space="preserve"> - </v>
      </c>
      <c r="F41" s="75"/>
      <c r="G41" s="76" t="str">
        <f t="shared" si="5"/>
        <v xml:space="preserve"> - </v>
      </c>
      <c r="H41" s="67"/>
      <c r="I41" s="75"/>
      <c r="J41" s="76" t="str">
        <f t="shared" si="6"/>
        <v xml:space="preserve"> - </v>
      </c>
      <c r="K41" s="67"/>
    </row>
    <row r="42" spans="2:13" s="64" customFormat="1" ht="13" x14ac:dyDescent="0.25">
      <c r="B42" s="67"/>
      <c r="C42" s="27" t="s">
        <v>117</v>
      </c>
      <c r="D42" s="75"/>
      <c r="E42" s="76" t="str">
        <f t="shared" si="4"/>
        <v xml:space="preserve"> - </v>
      </c>
      <c r="F42" s="75"/>
      <c r="G42" s="76" t="str">
        <f t="shared" si="5"/>
        <v xml:space="preserve"> - </v>
      </c>
      <c r="H42" s="67"/>
      <c r="I42" s="75"/>
      <c r="J42" s="76" t="str">
        <f t="shared" si="6"/>
        <v xml:space="preserve"> - </v>
      </c>
      <c r="K42" s="67"/>
    </row>
    <row r="43" spans="2:13" s="64" customFormat="1" ht="13" x14ac:dyDescent="0.25">
      <c r="B43" s="67"/>
      <c r="C43" s="27" t="s">
        <v>118</v>
      </c>
      <c r="D43" s="75">
        <v>0</v>
      </c>
      <c r="E43" s="76" t="str">
        <f t="shared" si="4"/>
        <v xml:space="preserve"> - </v>
      </c>
      <c r="F43" s="75"/>
      <c r="G43" s="76" t="str">
        <f t="shared" si="5"/>
        <v xml:space="preserve"> - </v>
      </c>
      <c r="H43" s="67"/>
      <c r="I43" s="75"/>
      <c r="J43" s="76" t="str">
        <f t="shared" si="6"/>
        <v xml:space="preserve"> - </v>
      </c>
      <c r="K43" s="67"/>
      <c r="M43" s="117"/>
    </row>
    <row r="44" spans="2:13" s="64" customFormat="1" ht="13" x14ac:dyDescent="0.25">
      <c r="B44" s="67"/>
      <c r="C44" s="27" t="s">
        <v>193</v>
      </c>
      <c r="D44" s="75"/>
      <c r="E44" s="76" t="str">
        <f t="shared" si="4"/>
        <v xml:space="preserve"> - </v>
      </c>
      <c r="F44" s="75"/>
      <c r="G44" s="76" t="str">
        <f t="shared" si="5"/>
        <v xml:space="preserve"> - </v>
      </c>
      <c r="H44" s="67"/>
      <c r="I44" s="75"/>
      <c r="J44" s="76" t="str">
        <f t="shared" si="6"/>
        <v xml:space="preserve"> - </v>
      </c>
      <c r="K44" s="67"/>
    </row>
    <row r="45" spans="2:13" s="64" customFormat="1" ht="13" x14ac:dyDescent="0.25">
      <c r="B45" s="67"/>
      <c r="C45" s="27" t="s">
        <v>120</v>
      </c>
      <c r="D45" s="75"/>
      <c r="E45" s="76" t="str">
        <f t="shared" si="4"/>
        <v xml:space="preserve"> - </v>
      </c>
      <c r="F45" s="75"/>
      <c r="G45" s="76" t="str">
        <f t="shared" si="5"/>
        <v xml:space="preserve"> - </v>
      </c>
      <c r="H45" s="67"/>
      <c r="I45" s="75"/>
      <c r="J45" s="76" t="str">
        <f t="shared" si="6"/>
        <v xml:space="preserve"> - </v>
      </c>
      <c r="K45" s="67"/>
    </row>
    <row r="46" spans="2:13" s="64" customFormat="1" ht="13" x14ac:dyDescent="0.25">
      <c r="B46" s="67"/>
      <c r="C46" s="27" t="s">
        <v>121</v>
      </c>
      <c r="D46" s="75"/>
      <c r="E46" s="76" t="str">
        <f t="shared" si="4"/>
        <v xml:space="preserve"> - </v>
      </c>
      <c r="F46" s="75"/>
      <c r="G46" s="76" t="str">
        <f t="shared" si="5"/>
        <v xml:space="preserve"> - </v>
      </c>
      <c r="H46" s="67"/>
      <c r="I46" s="75"/>
      <c r="J46" s="76" t="str">
        <f t="shared" si="6"/>
        <v xml:space="preserve"> - </v>
      </c>
      <c r="K46" s="67"/>
    </row>
    <row r="47" spans="2:13" s="64" customFormat="1" ht="13" x14ac:dyDescent="0.25">
      <c r="B47" s="67"/>
      <c r="C47" s="27" t="s">
        <v>122</v>
      </c>
      <c r="D47" s="75"/>
      <c r="E47" s="76" t="str">
        <f t="shared" si="4"/>
        <v xml:space="preserve"> - </v>
      </c>
      <c r="F47" s="75"/>
      <c r="G47" s="76" t="str">
        <f t="shared" si="5"/>
        <v xml:space="preserve"> - </v>
      </c>
      <c r="H47" s="67"/>
      <c r="I47" s="75"/>
      <c r="J47" s="76" t="str">
        <f t="shared" si="6"/>
        <v xml:space="preserve"> - </v>
      </c>
      <c r="K47" s="67"/>
      <c r="M47" s="117"/>
    </row>
    <row r="48" spans="2:13" s="64" customFormat="1" ht="13" x14ac:dyDescent="0.25">
      <c r="B48" s="67"/>
      <c r="C48" s="27" t="s">
        <v>194</v>
      </c>
      <c r="D48" s="75">
        <v>0</v>
      </c>
      <c r="E48" s="76" t="str">
        <f t="shared" si="4"/>
        <v xml:space="preserve"> - </v>
      </c>
      <c r="F48" s="75"/>
      <c r="G48" s="76" t="str">
        <f t="shared" si="5"/>
        <v xml:space="preserve"> - </v>
      </c>
      <c r="H48" s="67"/>
      <c r="I48" s="75"/>
      <c r="J48" s="76" t="str">
        <f t="shared" si="6"/>
        <v xml:space="preserve"> - </v>
      </c>
      <c r="K48" s="67"/>
    </row>
    <row r="49" spans="2:11" s="64" customFormat="1" ht="13" x14ac:dyDescent="0.25">
      <c r="B49" s="67"/>
      <c r="C49" s="27" t="s">
        <v>123</v>
      </c>
      <c r="D49" s="75"/>
      <c r="E49" s="76" t="str">
        <f t="shared" si="4"/>
        <v xml:space="preserve"> - </v>
      </c>
      <c r="F49" s="75"/>
      <c r="G49" s="76" t="str">
        <f t="shared" si="5"/>
        <v xml:space="preserve"> - </v>
      </c>
      <c r="H49" s="67"/>
      <c r="I49" s="75"/>
      <c r="J49" s="76" t="str">
        <f t="shared" si="6"/>
        <v xml:space="preserve"> - </v>
      </c>
      <c r="K49" s="67"/>
    </row>
    <row r="50" spans="2:11" s="64" customFormat="1" ht="13" x14ac:dyDescent="0.25">
      <c r="B50" s="67"/>
      <c r="C50" s="27" t="s">
        <v>124</v>
      </c>
      <c r="D50" s="75"/>
      <c r="E50" s="76"/>
      <c r="F50" s="75"/>
      <c r="G50" s="76"/>
      <c r="H50" s="67"/>
      <c r="I50" s="75"/>
      <c r="J50" s="76"/>
      <c r="K50" s="67"/>
    </row>
    <row r="51" spans="2:11" s="64" customFormat="1" ht="13" x14ac:dyDescent="0.25">
      <c r="B51" s="67"/>
      <c r="C51" s="27" t="s">
        <v>125</v>
      </c>
      <c r="D51" s="75"/>
      <c r="E51" s="76"/>
      <c r="F51" s="75"/>
      <c r="G51" s="76"/>
      <c r="H51" s="67"/>
      <c r="I51" s="75"/>
      <c r="J51" s="76"/>
      <c r="K51" s="67"/>
    </row>
    <row r="52" spans="2:11" s="64" customFormat="1" ht="13" x14ac:dyDescent="0.25">
      <c r="B52" s="67"/>
      <c r="C52" s="27" t="s">
        <v>78</v>
      </c>
      <c r="D52" s="75"/>
      <c r="E52" s="76" t="str">
        <f t="shared" si="4"/>
        <v xml:space="preserve"> - </v>
      </c>
      <c r="F52" s="75"/>
      <c r="G52" s="76" t="str">
        <f t="shared" si="5"/>
        <v xml:space="preserve"> - </v>
      </c>
      <c r="H52" s="67"/>
      <c r="I52" s="75"/>
      <c r="J52" s="76" t="str">
        <f t="shared" si="6"/>
        <v xml:space="preserve"> - </v>
      </c>
      <c r="K52" s="67"/>
    </row>
    <row r="53" spans="2:11" s="64" customFormat="1" ht="13" x14ac:dyDescent="0.25">
      <c r="B53" s="67"/>
      <c r="C53" s="27" t="s">
        <v>81</v>
      </c>
      <c r="D53" s="75"/>
      <c r="E53" s="76" t="str">
        <f t="shared" si="4"/>
        <v xml:space="preserve"> - </v>
      </c>
      <c r="F53" s="75"/>
      <c r="G53" s="76" t="str">
        <f t="shared" si="5"/>
        <v xml:space="preserve"> - </v>
      </c>
      <c r="H53" s="67"/>
      <c r="I53" s="75"/>
      <c r="J53" s="76" t="str">
        <f t="shared" si="6"/>
        <v xml:space="preserve"> - </v>
      </c>
      <c r="K53" s="67"/>
    </row>
    <row r="54" spans="2:11" s="64" customFormat="1" ht="13" x14ac:dyDescent="0.25">
      <c r="B54" s="67"/>
      <c r="C54" s="27" t="s">
        <v>126</v>
      </c>
      <c r="D54" s="75"/>
      <c r="E54" s="76" t="str">
        <f t="shared" si="4"/>
        <v xml:space="preserve"> - </v>
      </c>
      <c r="F54" s="75"/>
      <c r="G54" s="76" t="str">
        <f t="shared" si="5"/>
        <v xml:space="preserve"> - </v>
      </c>
      <c r="H54" s="67"/>
      <c r="I54" s="75"/>
      <c r="J54" s="76" t="str">
        <f t="shared" si="6"/>
        <v xml:space="preserve"> - </v>
      </c>
      <c r="K54" s="67"/>
    </row>
    <row r="55" spans="2:11" s="64" customFormat="1" ht="13" x14ac:dyDescent="0.25">
      <c r="B55" s="67"/>
      <c r="C55" s="27" t="s">
        <v>127</v>
      </c>
      <c r="D55" s="75"/>
      <c r="E55" s="76" t="str">
        <f t="shared" si="4"/>
        <v xml:space="preserve"> - </v>
      </c>
      <c r="F55" s="75"/>
      <c r="G55" s="76" t="str">
        <f t="shared" si="5"/>
        <v xml:space="preserve"> - </v>
      </c>
      <c r="H55" s="67"/>
      <c r="I55" s="75"/>
      <c r="J55" s="76" t="str">
        <f t="shared" si="6"/>
        <v xml:space="preserve"> - </v>
      </c>
      <c r="K55" s="67"/>
    </row>
    <row r="56" spans="2:11" s="64" customFormat="1" ht="13" x14ac:dyDescent="0.25">
      <c r="B56" s="67"/>
      <c r="C56" s="77" t="s">
        <v>10</v>
      </c>
      <c r="D56" s="75"/>
      <c r="E56" s="76" t="str">
        <f t="shared" si="4"/>
        <v xml:space="preserve"> - </v>
      </c>
      <c r="F56" s="75"/>
      <c r="G56" s="76" t="str">
        <f t="shared" si="5"/>
        <v xml:space="preserve"> - </v>
      </c>
      <c r="H56" s="67"/>
      <c r="I56" s="75"/>
      <c r="J56" s="76" t="str">
        <f t="shared" si="6"/>
        <v xml:space="preserve"> - </v>
      </c>
      <c r="K56" s="67"/>
    </row>
    <row r="57" spans="2:11" s="64" customFormat="1" ht="13" x14ac:dyDescent="0.25">
      <c r="B57" s="67"/>
      <c r="C57" s="78" t="s">
        <v>195</v>
      </c>
      <c r="D57" s="79">
        <f>SUM(D34:D56)</f>
        <v>0</v>
      </c>
      <c r="E57" s="76" t="str">
        <f t="shared" si="4"/>
        <v xml:space="preserve"> - </v>
      </c>
      <c r="F57" s="79">
        <f>SUM(F34:F56)</f>
        <v>0</v>
      </c>
      <c r="G57" s="76" t="str">
        <f t="shared" si="5"/>
        <v xml:space="preserve"> - </v>
      </c>
      <c r="H57" s="67"/>
      <c r="I57" s="79">
        <f>SUM(I34:I56)</f>
        <v>0</v>
      </c>
      <c r="J57" s="76" t="str">
        <f t="shared" si="6"/>
        <v xml:space="preserve"> - </v>
      </c>
      <c r="K57" s="67"/>
    </row>
    <row r="58" spans="2:11" s="64" customFormat="1" ht="13" x14ac:dyDescent="0.25">
      <c r="B58" s="67"/>
      <c r="C58" s="67"/>
      <c r="D58" s="67"/>
      <c r="E58" s="80"/>
      <c r="F58" s="67"/>
      <c r="G58" s="80"/>
      <c r="H58" s="67"/>
      <c r="I58" s="67"/>
      <c r="J58" s="80"/>
      <c r="K58" s="67"/>
    </row>
    <row r="59" spans="2:11" s="64" customFormat="1" ht="13" x14ac:dyDescent="0.25">
      <c r="B59" s="67"/>
      <c r="C59" s="74" t="s">
        <v>196</v>
      </c>
      <c r="D59" s="67"/>
      <c r="E59" s="80"/>
      <c r="F59" s="67"/>
      <c r="G59" s="80"/>
      <c r="H59" s="67"/>
      <c r="I59" s="67"/>
      <c r="J59" s="80"/>
      <c r="K59" s="67"/>
    </row>
    <row r="60" spans="2:11" s="64" customFormat="1" ht="13" x14ac:dyDescent="0.25">
      <c r="B60" s="67"/>
      <c r="C60" s="27" t="s">
        <v>197</v>
      </c>
      <c r="D60" s="75"/>
      <c r="E60" s="76" t="str">
        <f>IF(OR(D60=0,D$13=0)," - ",D60/D$13)</f>
        <v xml:space="preserve"> - </v>
      </c>
      <c r="F60" s="75"/>
      <c r="G60" s="76" t="str">
        <f>IF(OR(F60=0,F$13=0)," - ",F60/F$13)</f>
        <v xml:space="preserve"> - </v>
      </c>
      <c r="H60" s="67"/>
      <c r="I60" s="75"/>
      <c r="J60" s="76" t="str">
        <f>IF(OR(I60=0,I$13=0)," - ",I60/I$13)</f>
        <v xml:space="preserve"> - </v>
      </c>
      <c r="K60" s="67"/>
    </row>
    <row r="61" spans="2:11" s="64" customFormat="1" ht="13" x14ac:dyDescent="0.25">
      <c r="B61" s="67"/>
      <c r="C61" s="27" t="s">
        <v>198</v>
      </c>
      <c r="D61" s="75"/>
      <c r="E61" s="76" t="str">
        <f>IF(OR(D61=0,D$13=0)," - ",D61/D$13)</f>
        <v xml:space="preserve"> - </v>
      </c>
      <c r="F61" s="75"/>
      <c r="G61" s="76" t="str">
        <f>IF(OR(F61=0,F$13=0)," - ",F61/F$13)</f>
        <v xml:space="preserve"> - </v>
      </c>
      <c r="H61" s="67"/>
      <c r="I61" s="75"/>
      <c r="J61" s="76" t="str">
        <f>IF(OR(I61=0,I$13=0)," - ",I61/I$13)</f>
        <v xml:space="preserve"> - </v>
      </c>
      <c r="K61" s="67"/>
    </row>
    <row r="62" spans="2:11" s="64" customFormat="1" ht="13" x14ac:dyDescent="0.25">
      <c r="B62" s="67"/>
      <c r="C62" s="124" t="s">
        <v>10</v>
      </c>
      <c r="D62" s="89"/>
      <c r="E62" s="76" t="str">
        <f>IF(OR(D62=0,D$13=0)," - ",D62/D$13)</f>
        <v xml:space="preserve"> - </v>
      </c>
      <c r="F62" s="89"/>
      <c r="G62" s="76" t="str">
        <f>IF(OR(F62=0,F$13=0)," - ",F62/F$13)</f>
        <v xml:space="preserve"> - </v>
      </c>
      <c r="H62" s="67"/>
      <c r="I62" s="89"/>
      <c r="J62" s="76" t="str">
        <f>IF(OR(I62=0,I$13=0)," - ",I62/I$13)</f>
        <v xml:space="preserve"> - </v>
      </c>
      <c r="K62" s="67"/>
    </row>
    <row r="63" spans="2:11" s="64" customFormat="1" ht="13" x14ac:dyDescent="0.25">
      <c r="B63" s="67"/>
      <c r="C63" s="78" t="s">
        <v>199</v>
      </c>
      <c r="D63" s="90">
        <f>SUM(D60:D62)</f>
        <v>0</v>
      </c>
      <c r="E63" s="76" t="str">
        <f>IF(OR(D63=0,D$13=0)," - ",D63/D$13)</f>
        <v xml:space="preserve"> - </v>
      </c>
      <c r="F63" s="90">
        <f>SUM(F60:F62)</f>
        <v>0</v>
      </c>
      <c r="G63" s="76" t="str">
        <f>IF(OR(F63=0,F$13=0)," - ",F63/F$13)</f>
        <v xml:space="preserve"> - </v>
      </c>
      <c r="H63" s="67"/>
      <c r="I63" s="90">
        <f>SUM(I60:I62)</f>
        <v>0</v>
      </c>
      <c r="J63" s="76" t="str">
        <f>IF(OR(I63=0,I$13=0)," - ",I63/I$13)</f>
        <v xml:space="preserve"> - </v>
      </c>
      <c r="K63" s="67"/>
    </row>
    <row r="64" spans="2:11" s="64" customFormat="1" ht="13" x14ac:dyDescent="0.25">
      <c r="B64" s="67"/>
      <c r="C64" s="67"/>
      <c r="D64" s="67"/>
      <c r="E64" s="80"/>
      <c r="F64" s="67"/>
      <c r="G64" s="80"/>
      <c r="H64" s="67"/>
      <c r="I64" s="67"/>
      <c r="J64" s="80"/>
      <c r="K64" s="67"/>
    </row>
    <row r="65" spans="2:13" s="64" customFormat="1" ht="15.5" x14ac:dyDescent="0.25">
      <c r="B65" s="367" t="s">
        <v>200</v>
      </c>
      <c r="C65" s="367"/>
      <c r="D65" s="86">
        <f>D57+D63</f>
        <v>0</v>
      </c>
      <c r="E65" s="83" t="str">
        <f>IF(OR(D65=0,D$13=0)," - ",D65/D$13)</f>
        <v xml:space="preserve"> - </v>
      </c>
      <c r="F65" s="86">
        <f>F57+F63</f>
        <v>0</v>
      </c>
      <c r="G65" s="83" t="str">
        <f>IF(OR(F65=0,F$13=0)," - ",F65/F$13)</f>
        <v xml:space="preserve"> - </v>
      </c>
      <c r="H65" s="84"/>
      <c r="I65" s="86">
        <f>I57+I63</f>
        <v>0</v>
      </c>
      <c r="J65" s="83" t="str">
        <f>IF(OR(I65=0,I$13=0)," - ",I65/I$13)</f>
        <v xml:space="preserve"> - </v>
      </c>
      <c r="K65" s="84"/>
    </row>
    <row r="66" spans="2:13" s="64" customFormat="1" ht="13" x14ac:dyDescent="0.25">
      <c r="B66" s="67"/>
      <c r="C66" s="67"/>
      <c r="D66" s="67"/>
      <c r="E66" s="80"/>
      <c r="F66" s="67"/>
      <c r="G66" s="80"/>
      <c r="H66" s="67"/>
      <c r="I66" s="67"/>
      <c r="J66" s="80"/>
      <c r="K66" s="67"/>
    </row>
    <row r="67" spans="2:13" s="64" customFormat="1" ht="13" x14ac:dyDescent="0.25">
      <c r="B67" s="67"/>
      <c r="C67" s="27" t="s">
        <v>201</v>
      </c>
      <c r="D67" s="91">
        <f>D30-D65</f>
        <v>0</v>
      </c>
      <c r="E67" s="80"/>
      <c r="F67" s="91">
        <f>F30-F65</f>
        <v>0</v>
      </c>
      <c r="G67" s="80"/>
      <c r="H67" s="67"/>
      <c r="I67" s="91">
        <f>I30-I65</f>
        <v>0</v>
      </c>
      <c r="J67" s="80"/>
      <c r="K67" s="67"/>
    </row>
    <row r="68" spans="2:13" s="64" customFormat="1" ht="13" x14ac:dyDescent="0.25">
      <c r="B68" s="67"/>
      <c r="C68" s="27" t="s">
        <v>202</v>
      </c>
      <c r="D68" s="91"/>
      <c r="E68" s="80"/>
      <c r="F68" s="91"/>
      <c r="G68" s="80"/>
      <c r="H68" s="67"/>
      <c r="I68" s="91"/>
      <c r="J68" s="80"/>
      <c r="K68" s="67"/>
    </row>
    <row r="69" spans="2:13" s="64" customFormat="1" ht="13" x14ac:dyDescent="0.25">
      <c r="B69" s="67"/>
      <c r="C69" s="27" t="s">
        <v>203</v>
      </c>
      <c r="D69" s="75"/>
      <c r="E69" s="80"/>
      <c r="F69" s="75"/>
      <c r="G69" s="80"/>
      <c r="H69" s="67"/>
      <c r="I69" s="75"/>
      <c r="J69" s="80"/>
      <c r="K69" s="67"/>
    </row>
    <row r="70" spans="2:13" s="64" customFormat="1" ht="13" x14ac:dyDescent="0.25">
      <c r="B70" s="92"/>
      <c r="C70" s="92"/>
      <c r="D70" s="92"/>
      <c r="E70" s="80"/>
      <c r="F70" s="92"/>
      <c r="G70" s="80"/>
      <c r="H70" s="67"/>
      <c r="I70" s="92"/>
      <c r="J70" s="80"/>
      <c r="K70" s="67"/>
    </row>
    <row r="71" spans="2:13" s="64" customFormat="1" ht="15.5" x14ac:dyDescent="0.25">
      <c r="B71" s="366" t="s">
        <v>204</v>
      </c>
      <c r="C71" s="366"/>
      <c r="D71" s="86">
        <f>D67-D69</f>
        <v>0</v>
      </c>
      <c r="E71" s="93"/>
      <c r="F71" s="86">
        <f>F67-F69</f>
        <v>0</v>
      </c>
      <c r="G71" s="93"/>
      <c r="H71" s="84"/>
      <c r="I71" s="86">
        <f>I67-I69</f>
        <v>0</v>
      </c>
      <c r="J71" s="93"/>
      <c r="K71" s="84"/>
    </row>
    <row r="72" spans="2:13" s="64" customFormat="1" ht="13" x14ac:dyDescent="0.25">
      <c r="B72" s="67"/>
      <c r="C72" s="67"/>
      <c r="D72" s="67"/>
      <c r="E72" s="80"/>
      <c r="F72" s="67"/>
      <c r="G72" s="80"/>
      <c r="H72" s="67"/>
      <c r="I72" s="67"/>
      <c r="J72" s="80"/>
      <c r="K72" s="67"/>
    </row>
    <row r="73" spans="2:13" s="64" customFormat="1" ht="13" x14ac:dyDescent="0.25">
      <c r="B73" s="67"/>
      <c r="C73" s="27" t="s">
        <v>205</v>
      </c>
      <c r="D73" s="75"/>
      <c r="E73" s="80"/>
      <c r="F73" s="75"/>
      <c r="G73" s="80"/>
      <c r="H73" s="67"/>
      <c r="I73" s="75"/>
      <c r="J73" s="80"/>
      <c r="K73" s="67"/>
    </row>
    <row r="74" spans="2:13" s="64" customFormat="1" ht="13.5" thickBot="1" x14ac:dyDescent="0.3">
      <c r="B74" s="67"/>
      <c r="C74" s="27" t="s">
        <v>206</v>
      </c>
      <c r="D74" s="94">
        <f>D71-D73</f>
        <v>0</v>
      </c>
      <c r="E74" s="80"/>
      <c r="F74" s="94">
        <f>F71-F73</f>
        <v>0</v>
      </c>
      <c r="G74" s="80"/>
      <c r="H74" s="67"/>
      <c r="I74" s="94">
        <f>I71-I73</f>
        <v>0</v>
      </c>
      <c r="J74" s="80"/>
      <c r="K74" s="67"/>
    </row>
    <row r="75" spans="2:13" s="64" customFormat="1" ht="13.5" thickTop="1" x14ac:dyDescent="0.25">
      <c r="B75" s="67"/>
      <c r="C75" s="67"/>
      <c r="D75" s="67"/>
      <c r="E75" s="80"/>
      <c r="F75" s="67"/>
      <c r="G75" s="80"/>
      <c r="H75" s="67"/>
      <c r="I75" s="67"/>
      <c r="J75" s="80"/>
      <c r="K75" s="67"/>
      <c r="L75" s="67"/>
      <c r="M75" s="80"/>
    </row>
    <row r="76" spans="2:13" s="64" customFormat="1" x14ac:dyDescent="0.25"/>
  </sheetData>
  <mergeCells count="5">
    <mergeCell ref="B6:C6"/>
    <mergeCell ref="B30:C30"/>
    <mergeCell ref="B32:C32"/>
    <mergeCell ref="B65:C65"/>
    <mergeCell ref="B71:C7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vt:i4>
      </vt:variant>
    </vt:vector>
  </HeadingPairs>
  <TitlesOfParts>
    <vt:vector size="19" baseType="lpstr">
      <vt:lpstr>Example Startup Budget</vt:lpstr>
      <vt:lpstr>Your Startup Budget</vt:lpstr>
      <vt:lpstr>PERT Sales Forecast Example</vt:lpstr>
      <vt:lpstr>Your Sales Forecast</vt:lpstr>
      <vt:lpstr>COGS Example</vt:lpstr>
      <vt:lpstr>Calculate COGS</vt:lpstr>
      <vt:lpstr>6 Month Income Statement</vt:lpstr>
      <vt:lpstr>Balance Sheet</vt:lpstr>
      <vt:lpstr>2-3 Year Income Statement</vt:lpstr>
      <vt:lpstr>Cash Flow Statement Example</vt:lpstr>
      <vt:lpstr>Cash Flow Statement </vt:lpstr>
      <vt:lpstr>Breakeven Analysis Example</vt:lpstr>
      <vt:lpstr>Breakeven Analysis</vt:lpstr>
      <vt:lpstr>CAC Calculator Example</vt:lpstr>
      <vt:lpstr>CAC Calculator</vt:lpstr>
      <vt:lpstr>DCF Valuation Example</vt:lpstr>
      <vt:lpstr>DCF Valuation</vt:lpstr>
      <vt:lpstr>©</vt:lpstr>
      <vt:lpstr>valuevx</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Andrew Gold</dc:creator>
  <cp:lastModifiedBy>Administrator</cp:lastModifiedBy>
  <dcterms:created xsi:type="dcterms:W3CDTF">2014-10-27T14:20:06Z</dcterms:created>
  <dcterms:modified xsi:type="dcterms:W3CDTF">2021-08-01T21:01:58Z</dcterms:modified>
</cp:coreProperties>
</file>